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120" yWindow="120" windowWidth="18915" windowHeight="11055"/>
  </bookViews>
  <sheets>
    <sheet name="Samstag w U18" sheetId="1" r:id="rId1"/>
    <sheet name="Sonntag w U18" sheetId="2" r:id="rId2"/>
    <sheet name="Mannschaftsliste" sheetId="3" r:id="rId3"/>
  </sheets>
  <externalReferences>
    <externalReference r:id="rId4"/>
  </externalReferences>
  <definedNames>
    <definedName name="_xlnm.Print_Area" localSheetId="0">'Samstag w U18'!$A$1:$AE$47</definedName>
    <definedName name="_xlnm.Print_Area" localSheetId="1">'Sonntag w U18'!$A$1:$X$51</definedName>
  </definedNames>
  <calcPr calcId="125725"/>
</workbook>
</file>

<file path=xl/calcChain.xml><?xml version="1.0" encoding="utf-8"?>
<calcChain xmlns="http://schemas.openxmlformats.org/spreadsheetml/2006/main">
  <c r="G63" i="3"/>
  <c r="H63" s="1"/>
  <c r="G62"/>
  <c r="H62" s="1"/>
  <c r="G61"/>
  <c r="H61" s="1"/>
  <c r="G60"/>
  <c r="H60" s="1"/>
  <c r="G59"/>
  <c r="H59" s="1"/>
  <c r="G58"/>
  <c r="H58" s="1"/>
  <c r="G57"/>
  <c r="H57" s="1"/>
  <c r="G56"/>
  <c r="H56" s="1"/>
  <c r="G55"/>
  <c r="H55" s="1"/>
  <c r="G54"/>
  <c r="H54" s="1"/>
  <c r="I40"/>
  <c r="I50" s="1"/>
  <c r="H40"/>
  <c r="E40"/>
  <c r="E50" s="1"/>
  <c r="D40"/>
  <c r="M38"/>
  <c r="K38"/>
  <c r="G38"/>
  <c r="E38"/>
  <c r="D38"/>
  <c r="L38" s="1"/>
  <c r="B38"/>
  <c r="D37"/>
  <c r="M37" s="1"/>
  <c r="M36"/>
  <c r="K36"/>
  <c r="N36" s="1"/>
  <c r="O36" s="1"/>
  <c r="G36"/>
  <c r="E36"/>
  <c r="D36"/>
  <c r="L36" s="1"/>
  <c r="B36"/>
  <c r="D35"/>
  <c r="M35" s="1"/>
  <c r="M34"/>
  <c r="K34"/>
  <c r="G34"/>
  <c r="E34"/>
  <c r="D34"/>
  <c r="L34" s="1"/>
  <c r="B34"/>
  <c r="D33"/>
  <c r="M33" s="1"/>
  <c r="M32"/>
  <c r="K32"/>
  <c r="N32" s="1"/>
  <c r="O32" s="1"/>
  <c r="G32"/>
  <c r="E32"/>
  <c r="D32"/>
  <c r="L32" s="1"/>
  <c r="B32"/>
  <c r="D31"/>
  <c r="M31" s="1"/>
  <c r="M30"/>
  <c r="K30"/>
  <c r="G30"/>
  <c r="E30"/>
  <c r="D30"/>
  <c r="L30" s="1"/>
  <c r="B30"/>
  <c r="D29"/>
  <c r="M29" s="1"/>
  <c r="K28"/>
  <c r="M12"/>
  <c r="M28" s="1"/>
  <c r="L12"/>
  <c r="L28" s="1"/>
  <c r="G12"/>
  <c r="I6"/>
  <c r="G6"/>
  <c r="K4"/>
  <c r="I4"/>
  <c r="E4"/>
  <c r="E2"/>
  <c r="AN53" i="2"/>
  <c r="AG51"/>
  <c r="AE51"/>
  <c r="AA51"/>
  <c r="AD51" s="1"/>
  <c r="Z51"/>
  <c r="AJ51" s="1"/>
  <c r="Y51"/>
  <c r="AB51" s="1"/>
  <c r="W51"/>
  <c r="W50"/>
  <c r="AG49"/>
  <c r="AE49"/>
  <c r="AA49"/>
  <c r="AD49" s="1"/>
  <c r="Z49"/>
  <c r="AH49" s="1"/>
  <c r="Y49"/>
  <c r="AB49" s="1"/>
  <c r="W49"/>
  <c r="W48"/>
  <c r="A48"/>
  <c r="AG47"/>
  <c r="AE47"/>
  <c r="AA47"/>
  <c r="AD47" s="1"/>
  <c r="Z47"/>
  <c r="AJ47" s="1"/>
  <c r="Y47"/>
  <c r="AB47" s="1"/>
  <c r="W47"/>
  <c r="W46"/>
  <c r="AG45"/>
  <c r="AE45"/>
  <c r="AA45"/>
  <c r="AD45" s="1"/>
  <c r="Z45"/>
  <c r="AJ45" s="1"/>
  <c r="Y45"/>
  <c r="AB45" s="1"/>
  <c r="W45"/>
  <c r="W44"/>
  <c r="A44"/>
  <c r="AG43"/>
  <c r="AE43"/>
  <c r="AA43"/>
  <c r="AD43" s="1"/>
  <c r="Z43"/>
  <c r="AK43" s="1"/>
  <c r="AM43" s="1"/>
  <c r="Y43"/>
  <c r="AB43" s="1"/>
  <c r="W43"/>
  <c r="W42"/>
  <c r="AG41"/>
  <c r="AE41"/>
  <c r="AA41"/>
  <c r="AD41" s="1"/>
  <c r="Z41"/>
  <c r="AK41" s="1"/>
  <c r="Y41"/>
  <c r="AB41" s="1"/>
  <c r="W41"/>
  <c r="W40"/>
  <c r="A40"/>
  <c r="AG39"/>
  <c r="AE39"/>
  <c r="AA39"/>
  <c r="AD39" s="1"/>
  <c r="Z39"/>
  <c r="AJ39" s="1"/>
  <c r="Y39"/>
  <c r="AB39" s="1"/>
  <c r="W39"/>
  <c r="W38"/>
  <c r="AG37"/>
  <c r="AE37"/>
  <c r="AA37"/>
  <c r="AD37" s="1"/>
  <c r="Z37"/>
  <c r="AJ37" s="1"/>
  <c r="Y37"/>
  <c r="AB37" s="1"/>
  <c r="W37"/>
  <c r="W36"/>
  <c r="A36"/>
  <c r="AG35"/>
  <c r="AE35"/>
  <c r="AA35"/>
  <c r="AD35" s="1"/>
  <c r="Z35"/>
  <c r="AH35" s="1"/>
  <c r="Y35"/>
  <c r="AB35" s="1"/>
  <c r="W35"/>
  <c r="W34"/>
  <c r="AG33"/>
  <c r="AE33"/>
  <c r="AA33"/>
  <c r="AD33" s="1"/>
  <c r="Z33"/>
  <c r="AK33" s="1"/>
  <c r="Y33"/>
  <c r="AB33" s="1"/>
  <c r="W33"/>
  <c r="W32"/>
  <c r="A32"/>
  <c r="AG31"/>
  <c r="AE31"/>
  <c r="AA31"/>
  <c r="AD31" s="1"/>
  <c r="Z31"/>
  <c r="AJ31" s="1"/>
  <c r="Y31"/>
  <c r="AB31" s="1"/>
  <c r="W31"/>
  <c r="W30"/>
  <c r="B30"/>
  <c r="B34" s="1"/>
  <c r="AG29"/>
  <c r="AE29"/>
  <c r="AA29"/>
  <c r="AD29" s="1"/>
  <c r="Z29"/>
  <c r="AJ29" s="1"/>
  <c r="Y29"/>
  <c r="AB29" s="1"/>
  <c r="W29"/>
  <c r="W28"/>
  <c r="B28"/>
  <c r="A28"/>
  <c r="AG27"/>
  <c r="AE27"/>
  <c r="AA27"/>
  <c r="AD27" s="1"/>
  <c r="Z27"/>
  <c r="AH27" s="1"/>
  <c r="Y27"/>
  <c r="AB27" s="1"/>
  <c r="W27"/>
  <c r="W26"/>
  <c r="AG25"/>
  <c r="AE25"/>
  <c r="AA25"/>
  <c r="AD25" s="1"/>
  <c r="Z25"/>
  <c r="AJ25" s="1"/>
  <c r="Y25"/>
  <c r="AB25" s="1"/>
  <c r="W25"/>
  <c r="W24"/>
  <c r="AG23"/>
  <c r="AE23"/>
  <c r="AA23"/>
  <c r="AD23" s="1"/>
  <c r="Z23"/>
  <c r="AJ23" s="1"/>
  <c r="Y23"/>
  <c r="AB23" s="1"/>
  <c r="W23"/>
  <c r="W22"/>
  <c r="AG21"/>
  <c r="AE21"/>
  <c r="AA21"/>
  <c r="AD21" s="1"/>
  <c r="Z21"/>
  <c r="AJ21" s="1"/>
  <c r="Y21"/>
  <c r="AB21" s="1"/>
  <c r="W21"/>
  <c r="W20"/>
  <c r="AG19"/>
  <c r="AE19"/>
  <c r="AA19"/>
  <c r="AD19" s="1"/>
  <c r="Z19"/>
  <c r="AJ19" s="1"/>
  <c r="Y19"/>
  <c r="AB19" s="1"/>
  <c r="W19"/>
  <c r="W18"/>
  <c r="S15"/>
  <c r="G35" s="1"/>
  <c r="S14"/>
  <c r="S45" s="1"/>
  <c r="F14"/>
  <c r="E14"/>
  <c r="E45" s="1"/>
  <c r="S13"/>
  <c r="G49" s="1"/>
  <c r="F13"/>
  <c r="E13"/>
  <c r="E49" s="1"/>
  <c r="S12"/>
  <c r="G33" s="1"/>
  <c r="F12"/>
  <c r="E12"/>
  <c r="G31" s="1"/>
  <c r="S11"/>
  <c r="E31" s="1"/>
  <c r="E11"/>
  <c r="E33" s="1"/>
  <c r="S10"/>
  <c r="S31" s="1"/>
  <c r="E10"/>
  <c r="E39" s="1"/>
  <c r="H9"/>
  <c r="K7"/>
  <c r="X51" s="1"/>
  <c r="K5"/>
  <c r="S47" s="1"/>
  <c r="B5"/>
  <c r="B4"/>
  <c r="E3"/>
  <c r="Y62" i="1"/>
  <c r="X62"/>
  <c r="U62"/>
  <c r="T62"/>
  <c r="M62"/>
  <c r="L62"/>
  <c r="K62"/>
  <c r="H62"/>
  <c r="G62"/>
  <c r="F62"/>
  <c r="E62"/>
  <c r="D62"/>
  <c r="A62" s="1"/>
  <c r="C62"/>
  <c r="B62"/>
  <c r="Y61"/>
  <c r="X61"/>
  <c r="U61"/>
  <c r="T61"/>
  <c r="M61"/>
  <c r="L61"/>
  <c r="K61"/>
  <c r="H61"/>
  <c r="G61"/>
  <c r="F61"/>
  <c r="E61"/>
  <c r="D61"/>
  <c r="C61"/>
  <c r="B61"/>
  <c r="A61"/>
  <c r="Y60"/>
  <c r="X60"/>
  <c r="U60"/>
  <c r="T60"/>
  <c r="M60"/>
  <c r="L60"/>
  <c r="K60"/>
  <c r="H60"/>
  <c r="G60"/>
  <c r="F60"/>
  <c r="E60"/>
  <c r="D60"/>
  <c r="A60" s="1"/>
  <c r="C60"/>
  <c r="B60"/>
  <c r="Y59"/>
  <c r="X59"/>
  <c r="U59"/>
  <c r="T59"/>
  <c r="M59"/>
  <c r="L59"/>
  <c r="K59"/>
  <c r="H59"/>
  <c r="G59"/>
  <c r="F59"/>
  <c r="E59"/>
  <c r="D59"/>
  <c r="C59"/>
  <c r="B59"/>
  <c r="A59"/>
  <c r="Y58"/>
  <c r="X58"/>
  <c r="U58"/>
  <c r="T58"/>
  <c r="M58"/>
  <c r="L58"/>
  <c r="K58"/>
  <c r="H58"/>
  <c r="G58"/>
  <c r="F58"/>
  <c r="E58"/>
  <c r="D58"/>
  <c r="A58" s="1"/>
  <c r="C58"/>
  <c r="B58"/>
  <c r="Y57"/>
  <c r="X57"/>
  <c r="U57"/>
  <c r="T57"/>
  <c r="M57"/>
  <c r="L57"/>
  <c r="K57"/>
  <c r="H57"/>
  <c r="G57"/>
  <c r="F57"/>
  <c r="E57"/>
  <c r="D57"/>
  <c r="C57"/>
  <c r="B57"/>
  <c r="A57"/>
  <c r="Y56"/>
  <c r="X56"/>
  <c r="U56"/>
  <c r="T56"/>
  <c r="M56"/>
  <c r="L56"/>
  <c r="K56"/>
  <c r="H56"/>
  <c r="G56"/>
  <c r="F56"/>
  <c r="E56"/>
  <c r="D56"/>
  <c r="A56" s="1"/>
  <c r="C56"/>
  <c r="B56"/>
  <c r="Y55"/>
  <c r="X55"/>
  <c r="U55"/>
  <c r="T55"/>
  <c r="M55"/>
  <c r="L55"/>
  <c r="K55"/>
  <c r="H55"/>
  <c r="G55"/>
  <c r="F55"/>
  <c r="E55"/>
  <c r="D55"/>
  <c r="C55"/>
  <c r="B55"/>
  <c r="A55"/>
  <c r="Y54"/>
  <c r="X54"/>
  <c r="U54"/>
  <c r="T54"/>
  <c r="M54"/>
  <c r="L54"/>
  <c r="K54"/>
  <c r="H54"/>
  <c r="G54"/>
  <c r="F54"/>
  <c r="E54"/>
  <c r="D54"/>
  <c r="A54" s="1"/>
  <c r="C54"/>
  <c r="B54"/>
  <c r="Y53"/>
  <c r="X53"/>
  <c r="U53"/>
  <c r="T53"/>
  <c r="M53"/>
  <c r="L53"/>
  <c r="K53"/>
  <c r="H53"/>
  <c r="G53"/>
  <c r="F53"/>
  <c r="E53"/>
  <c r="D53"/>
  <c r="C53"/>
  <c r="B53"/>
  <c r="A53"/>
  <c r="Y52"/>
  <c r="X52"/>
  <c r="U52"/>
  <c r="T52"/>
  <c r="M52"/>
  <c r="L52"/>
  <c r="K52"/>
  <c r="H52"/>
  <c r="G52"/>
  <c r="F52"/>
  <c r="E52"/>
  <c r="D52"/>
  <c r="C52"/>
  <c r="B52"/>
  <c r="A52"/>
  <c r="Y51"/>
  <c r="X51"/>
  <c r="U51"/>
  <c r="T51"/>
  <c r="M51"/>
  <c r="L51"/>
  <c r="K51"/>
  <c r="H51"/>
  <c r="G51"/>
  <c r="F51"/>
  <c r="E51"/>
  <c r="D51"/>
  <c r="C51"/>
  <c r="B51"/>
  <c r="A51"/>
  <c r="Y50"/>
  <c r="X50"/>
  <c r="U50"/>
  <c r="T50"/>
  <c r="M50"/>
  <c r="L50"/>
  <c r="K50"/>
  <c r="H50"/>
  <c r="G50"/>
  <c r="F50"/>
  <c r="E50"/>
  <c r="D50"/>
  <c r="C50"/>
  <c r="B50"/>
  <c r="A50"/>
  <c r="AO47"/>
  <c r="AH45"/>
  <c r="AF45"/>
  <c r="AD45"/>
  <c r="AB45"/>
  <c r="AE45" s="1"/>
  <c r="AA45"/>
  <c r="AI45" s="1"/>
  <c r="Z45"/>
  <c r="AC45" s="1"/>
  <c r="T45"/>
  <c r="B45"/>
  <c r="A45"/>
  <c r="AH44"/>
  <c r="AF44"/>
  <c r="AD44"/>
  <c r="AB44"/>
  <c r="AE44" s="1"/>
  <c r="AA44"/>
  <c r="AI44" s="1"/>
  <c r="Z44"/>
  <c r="AC44" s="1"/>
  <c r="B44"/>
  <c r="A44"/>
  <c r="AH43"/>
  <c r="AF43"/>
  <c r="AD43"/>
  <c r="AB43"/>
  <c r="AE43" s="1"/>
  <c r="AA43"/>
  <c r="AI43" s="1"/>
  <c r="Z43"/>
  <c r="AC43" s="1"/>
  <c r="A43"/>
  <c r="AH42"/>
  <c r="AF42"/>
  <c r="AE42"/>
  <c r="AC42"/>
  <c r="AB42"/>
  <c r="AA42"/>
  <c r="AK42" s="1"/>
  <c r="Z42"/>
  <c r="B42"/>
  <c r="A42"/>
  <c r="AH41"/>
  <c r="AF41"/>
  <c r="AE41"/>
  <c r="AC41"/>
  <c r="AB41"/>
  <c r="AA41"/>
  <c r="AK41" s="1"/>
  <c r="Z41"/>
  <c r="A41"/>
  <c r="AI40"/>
  <c r="AH40"/>
  <c r="AF40"/>
  <c r="AD40"/>
  <c r="AB40"/>
  <c r="AE40" s="1"/>
  <c r="AA40"/>
  <c r="AK40" s="1"/>
  <c r="AN40" s="1"/>
  <c r="Z40"/>
  <c r="AC40" s="1"/>
  <c r="B40"/>
  <c r="A40"/>
  <c r="AI39"/>
  <c r="AL39" s="1"/>
  <c r="AH39"/>
  <c r="AF39"/>
  <c r="AD39"/>
  <c r="AB39"/>
  <c r="AE39" s="1"/>
  <c r="AA39"/>
  <c r="AK39" s="1"/>
  <c r="AN39" s="1"/>
  <c r="Z39"/>
  <c r="AC39" s="1"/>
  <c r="A39"/>
  <c r="AH38"/>
  <c r="AF38"/>
  <c r="AE38"/>
  <c r="AC38"/>
  <c r="AB38"/>
  <c r="AA38"/>
  <c r="AK38" s="1"/>
  <c r="Z38"/>
  <c r="B38"/>
  <c r="A38"/>
  <c r="AH37"/>
  <c r="AF37"/>
  <c r="AE37"/>
  <c r="AC37"/>
  <c r="AB37"/>
  <c r="AA37"/>
  <c r="AK37" s="1"/>
  <c r="Z37"/>
  <c r="A37"/>
  <c r="AH36"/>
  <c r="AF36"/>
  <c r="AD36"/>
  <c r="AB36"/>
  <c r="AE36" s="1"/>
  <c r="AA36"/>
  <c r="AI36" s="1"/>
  <c r="Z36"/>
  <c r="AC36" s="1"/>
  <c r="B36"/>
  <c r="A36"/>
  <c r="AI35"/>
  <c r="AH35"/>
  <c r="AF35"/>
  <c r="AD35"/>
  <c r="AB35"/>
  <c r="AE35" s="1"/>
  <c r="AA35"/>
  <c r="AK35" s="1"/>
  <c r="AN35" s="1"/>
  <c r="Z35"/>
  <c r="AC35" s="1"/>
  <c r="A35"/>
  <c r="AH34"/>
  <c r="AF34"/>
  <c r="AE34"/>
  <c r="AC34"/>
  <c r="AB34"/>
  <c r="AA34"/>
  <c r="AK34" s="1"/>
  <c r="Z34"/>
  <c r="B34"/>
  <c r="A34"/>
  <c r="AH33"/>
  <c r="AF33"/>
  <c r="AE33"/>
  <c r="AC33"/>
  <c r="AB33"/>
  <c r="AA33"/>
  <c r="AK33" s="1"/>
  <c r="Z33"/>
  <c r="A33"/>
  <c r="AI32"/>
  <c r="AL32" s="1"/>
  <c r="AH32"/>
  <c r="AF32"/>
  <c r="AD32"/>
  <c r="AB32"/>
  <c r="AE32" s="1"/>
  <c r="AA32"/>
  <c r="AK32" s="1"/>
  <c r="AN32" s="1"/>
  <c r="Z32"/>
  <c r="AC32" s="1"/>
  <c r="B32"/>
  <c r="A32"/>
  <c r="AI31"/>
  <c r="AH31"/>
  <c r="AF31"/>
  <c r="AD31"/>
  <c r="AB31"/>
  <c r="AE31" s="1"/>
  <c r="AA31"/>
  <c r="AK31" s="1"/>
  <c r="AN31" s="1"/>
  <c r="Z31"/>
  <c r="AC31" s="1"/>
  <c r="A31"/>
  <c r="AH30"/>
  <c r="AF30"/>
  <c r="AE30"/>
  <c r="AC30"/>
  <c r="AB30"/>
  <c r="AA30"/>
  <c r="AK30" s="1"/>
  <c r="Z30"/>
  <c r="B30"/>
  <c r="A30"/>
  <c r="AH29"/>
  <c r="AF29"/>
  <c r="AE29"/>
  <c r="AC29"/>
  <c r="AB29"/>
  <c r="AA29"/>
  <c r="AK29" s="1"/>
  <c r="Z29"/>
  <c r="A29"/>
  <c r="AI28"/>
  <c r="AL28" s="1"/>
  <c r="AH28"/>
  <c r="AF28"/>
  <c r="AD28"/>
  <c r="AB28"/>
  <c r="AE28" s="1"/>
  <c r="AA28"/>
  <c r="AK28" s="1"/>
  <c r="AN28" s="1"/>
  <c r="Z28"/>
  <c r="AC28" s="1"/>
  <c r="B28"/>
  <c r="A28"/>
  <c r="AI27"/>
  <c r="AH27"/>
  <c r="AF27"/>
  <c r="AD27"/>
  <c r="AB27"/>
  <c r="AE27" s="1"/>
  <c r="AA27"/>
  <c r="AK27" s="1"/>
  <c r="AN27" s="1"/>
  <c r="Z27"/>
  <c r="AC27" s="1"/>
  <c r="A27"/>
  <c r="AH26"/>
  <c r="AF26"/>
  <c r="AE26"/>
  <c r="AC26"/>
  <c r="AB26"/>
  <c r="AA26"/>
  <c r="AK26" s="1"/>
  <c r="Z26"/>
  <c r="B26"/>
  <c r="A26"/>
  <c r="AH25"/>
  <c r="AF25"/>
  <c r="AE25"/>
  <c r="AC25"/>
  <c r="AB25"/>
  <c r="AA25"/>
  <c r="AK25" s="1"/>
  <c r="Z25"/>
  <c r="A25"/>
  <c r="AI24"/>
  <c r="AL24" s="1"/>
  <c r="AH24"/>
  <c r="AF24"/>
  <c r="AD24"/>
  <c r="AB24"/>
  <c r="AE24" s="1"/>
  <c r="AA24"/>
  <c r="AK24" s="1"/>
  <c r="AN24" s="1"/>
  <c r="Z24"/>
  <c r="AC24" s="1"/>
  <c r="B24"/>
  <c r="A24"/>
  <c r="AI23"/>
  <c r="AH23"/>
  <c r="AF23"/>
  <c r="AD23"/>
  <c r="AB23"/>
  <c r="AE23" s="1"/>
  <c r="AA23"/>
  <c r="AK23" s="1"/>
  <c r="AN23" s="1"/>
  <c r="Z23"/>
  <c r="AC23" s="1"/>
  <c r="C23"/>
  <c r="C24" s="1"/>
  <c r="A23"/>
  <c r="AH22"/>
  <c r="AF22"/>
  <c r="AE22"/>
  <c r="AC22"/>
  <c r="AB22"/>
  <c r="AA22"/>
  <c r="AK22" s="1"/>
  <c r="Z22"/>
  <c r="T22"/>
  <c r="C22"/>
  <c r="B22"/>
  <c r="A22"/>
  <c r="AH21"/>
  <c r="AF21"/>
  <c r="AE21"/>
  <c r="AC21"/>
  <c r="AB21"/>
  <c r="AA21"/>
  <c r="AK21" s="1"/>
  <c r="Z21"/>
  <c r="T21"/>
  <c r="A21"/>
  <c r="U15"/>
  <c r="T15"/>
  <c r="H28" s="1"/>
  <c r="U14"/>
  <c r="T14"/>
  <c r="H44" s="1"/>
  <c r="I14"/>
  <c r="T48" s="1"/>
  <c r="G14"/>
  <c r="F14"/>
  <c r="H31" s="1"/>
  <c r="U13"/>
  <c r="T13"/>
  <c r="H45" s="1"/>
  <c r="I13"/>
  <c r="T47" s="1"/>
  <c r="G13"/>
  <c r="F13"/>
  <c r="F41" s="1"/>
  <c r="X41" s="1"/>
  <c r="U12"/>
  <c r="T12"/>
  <c r="F42" s="1"/>
  <c r="X42" s="1"/>
  <c r="G12"/>
  <c r="F12"/>
  <c r="H43" s="1"/>
  <c r="U11"/>
  <c r="T11"/>
  <c r="F34" s="1"/>
  <c r="X34" s="1"/>
  <c r="I11"/>
  <c r="F48" s="1"/>
  <c r="G11"/>
  <c r="F11"/>
  <c r="F37" s="1"/>
  <c r="X37" s="1"/>
  <c r="U10"/>
  <c r="T10"/>
  <c r="T42" s="1"/>
  <c r="I10"/>
  <c r="F47" s="1"/>
  <c r="G10"/>
  <c r="F10"/>
  <c r="T41" s="1"/>
  <c r="J9"/>
  <c r="K7"/>
  <c r="Y42" s="1"/>
  <c r="K5"/>
  <c r="B5"/>
  <c r="B4"/>
  <c r="F3"/>
  <c r="N30" i="3" l="1"/>
  <c r="O30" s="1"/>
  <c r="N34"/>
  <c r="O34" s="1"/>
  <c r="N38"/>
  <c r="O38" s="1"/>
  <c r="H64"/>
  <c r="G65" s="1"/>
  <c r="G27" s="1"/>
  <c r="F29"/>
  <c r="H29"/>
  <c r="L29"/>
  <c r="F31"/>
  <c r="H31"/>
  <c r="L31"/>
  <c r="F33"/>
  <c r="H33"/>
  <c r="L33"/>
  <c r="F35"/>
  <c r="H35"/>
  <c r="L35"/>
  <c r="F37"/>
  <c r="H37"/>
  <c r="L37"/>
  <c r="H41"/>
  <c r="E42"/>
  <c r="H43"/>
  <c r="E44"/>
  <c r="H45"/>
  <c r="E46"/>
  <c r="H47"/>
  <c r="E48"/>
  <c r="H49"/>
  <c r="B29"/>
  <c r="E29"/>
  <c r="G29"/>
  <c r="E41" s="1"/>
  <c r="K29"/>
  <c r="N29" s="1"/>
  <c r="O29" s="1"/>
  <c r="F30"/>
  <c r="H42" s="1"/>
  <c r="K42" s="1"/>
  <c r="H30"/>
  <c r="B31"/>
  <c r="E31"/>
  <c r="G31"/>
  <c r="E43" s="1"/>
  <c r="K31"/>
  <c r="N31" s="1"/>
  <c r="O31" s="1"/>
  <c r="F32"/>
  <c r="H44" s="1"/>
  <c r="K44" s="1"/>
  <c r="H32"/>
  <c r="B33"/>
  <c r="E33"/>
  <c r="G33"/>
  <c r="E45" s="1"/>
  <c r="K33"/>
  <c r="N33" s="1"/>
  <c r="O33" s="1"/>
  <c r="F34"/>
  <c r="H46" s="1"/>
  <c r="K46" s="1"/>
  <c r="H34"/>
  <c r="B35"/>
  <c r="E35"/>
  <c r="G35"/>
  <c r="E47" s="1"/>
  <c r="K35"/>
  <c r="N35" s="1"/>
  <c r="O35" s="1"/>
  <c r="F36"/>
  <c r="H48" s="1"/>
  <c r="K48" s="1"/>
  <c r="H36"/>
  <c r="B37"/>
  <c r="E37"/>
  <c r="G37"/>
  <c r="E49" s="1"/>
  <c r="K37"/>
  <c r="N37" s="1"/>
  <c r="O37" s="1"/>
  <c r="F38"/>
  <c r="D50" s="1"/>
  <c r="G50" s="1"/>
  <c r="H38"/>
  <c r="D41"/>
  <c r="I41"/>
  <c r="D42"/>
  <c r="G42" s="1"/>
  <c r="I42"/>
  <c r="D43"/>
  <c r="I43"/>
  <c r="D44"/>
  <c r="G44" s="1"/>
  <c r="I44"/>
  <c r="D45"/>
  <c r="I45"/>
  <c r="D46"/>
  <c r="G46" s="1"/>
  <c r="I46"/>
  <c r="D47"/>
  <c r="I47"/>
  <c r="D48"/>
  <c r="G48" s="1"/>
  <c r="I48"/>
  <c r="D49"/>
  <c r="I49"/>
  <c r="B38" i="2"/>
  <c r="B36"/>
  <c r="G43"/>
  <c r="G41"/>
  <c r="AM33"/>
  <c r="G51"/>
  <c r="G47"/>
  <c r="AM41"/>
  <c r="AM21"/>
  <c r="AM29"/>
  <c r="E19"/>
  <c r="AC19"/>
  <c r="AH19"/>
  <c r="AK19" s="1"/>
  <c r="E21"/>
  <c r="AC21"/>
  <c r="AH21"/>
  <c r="AK21" s="1"/>
  <c r="E23"/>
  <c r="AC23"/>
  <c r="AH23"/>
  <c r="AK23" s="1"/>
  <c r="E25"/>
  <c r="AC25"/>
  <c r="AH25"/>
  <c r="AK25" s="1"/>
  <c r="E27"/>
  <c r="S27"/>
  <c r="X27"/>
  <c r="AJ27"/>
  <c r="AM27" s="1"/>
  <c r="X28"/>
  <c r="G29"/>
  <c r="AC29"/>
  <c r="AH29"/>
  <c r="AK29" s="1"/>
  <c r="X30"/>
  <c r="AC31"/>
  <c r="AH31"/>
  <c r="AK31"/>
  <c r="S33"/>
  <c r="X33"/>
  <c r="AJ33"/>
  <c r="E35"/>
  <c r="S35"/>
  <c r="X35"/>
  <c r="AJ35"/>
  <c r="AM35" s="1"/>
  <c r="X36"/>
  <c r="G37"/>
  <c r="AC37"/>
  <c r="AH37"/>
  <c r="AK37"/>
  <c r="AM37" s="1"/>
  <c r="X38"/>
  <c r="AC39"/>
  <c r="AH39"/>
  <c r="AK39"/>
  <c r="E41"/>
  <c r="S41"/>
  <c r="X41"/>
  <c r="AJ41"/>
  <c r="S43"/>
  <c r="X43"/>
  <c r="AJ43"/>
  <c r="X44"/>
  <c r="G45"/>
  <c r="AC45"/>
  <c r="AH45"/>
  <c r="AK45" s="1"/>
  <c r="X46"/>
  <c r="AC47"/>
  <c r="AH47"/>
  <c r="AK47"/>
  <c r="AM47" s="1"/>
  <c r="S49"/>
  <c r="X49"/>
  <c r="AJ49"/>
  <c r="AM49" s="1"/>
  <c r="AC51"/>
  <c r="AH51"/>
  <c r="AK51"/>
  <c r="AM51" s="1"/>
  <c r="X18"/>
  <c r="G19"/>
  <c r="X19"/>
  <c r="X20"/>
  <c r="G21"/>
  <c r="X21"/>
  <c r="X22"/>
  <c r="G23"/>
  <c r="X23"/>
  <c r="X24"/>
  <c r="G25"/>
  <c r="X25"/>
  <c r="X26"/>
  <c r="G27"/>
  <c r="AC27"/>
  <c r="E29"/>
  <c r="S29"/>
  <c r="X29"/>
  <c r="X31"/>
  <c r="B32"/>
  <c r="X32"/>
  <c r="AC33"/>
  <c r="AH33"/>
  <c r="X34"/>
  <c r="AC35"/>
  <c r="E37"/>
  <c r="S37"/>
  <c r="X37"/>
  <c r="S39"/>
  <c r="X39"/>
  <c r="X40"/>
  <c r="AC41"/>
  <c r="AH41"/>
  <c r="X42"/>
  <c r="AC43"/>
  <c r="AH43"/>
  <c r="X45"/>
  <c r="X47"/>
  <c r="X48"/>
  <c r="AC49"/>
  <c r="X50"/>
  <c r="AL23" i="1"/>
  <c r="AL27"/>
  <c r="AL31"/>
  <c r="AL35"/>
  <c r="AL40"/>
  <c r="H21"/>
  <c r="AD21"/>
  <c r="AI21"/>
  <c r="AL21" s="1"/>
  <c r="H22"/>
  <c r="AD22"/>
  <c r="AI22"/>
  <c r="AL22" s="1"/>
  <c r="F23"/>
  <c r="X23" s="1"/>
  <c r="T23"/>
  <c r="Y23"/>
  <c r="F24"/>
  <c r="X24" s="1"/>
  <c r="T24"/>
  <c r="Y24"/>
  <c r="C25"/>
  <c r="H25"/>
  <c r="AD25"/>
  <c r="AI25"/>
  <c r="AL25" s="1"/>
  <c r="H26"/>
  <c r="AD26"/>
  <c r="AI26"/>
  <c r="AL26" s="1"/>
  <c r="F27"/>
  <c r="X27" s="1"/>
  <c r="T27"/>
  <c r="Y27"/>
  <c r="F28"/>
  <c r="X28" s="1"/>
  <c r="T28"/>
  <c r="Y28"/>
  <c r="H29"/>
  <c r="AD29"/>
  <c r="AI29"/>
  <c r="AL29" s="1"/>
  <c r="H30"/>
  <c r="AD30"/>
  <c r="AI30"/>
  <c r="AL30" s="1"/>
  <c r="F31"/>
  <c r="X31" s="1"/>
  <c r="T31"/>
  <c r="Y31"/>
  <c r="F32"/>
  <c r="X32" s="1"/>
  <c r="T32"/>
  <c r="Y32"/>
  <c r="H33"/>
  <c r="AD33"/>
  <c r="AI33"/>
  <c r="AL33" s="1"/>
  <c r="H34"/>
  <c r="AD34"/>
  <c r="AI34"/>
  <c r="AL34" s="1"/>
  <c r="F35"/>
  <c r="X35" s="1"/>
  <c r="T35"/>
  <c r="Y35"/>
  <c r="F36"/>
  <c r="X36" s="1"/>
  <c r="T36"/>
  <c r="Y36"/>
  <c r="AK36"/>
  <c r="AN36" s="1"/>
  <c r="H37"/>
  <c r="AD37"/>
  <c r="AI37"/>
  <c r="AL37" s="1"/>
  <c r="H38"/>
  <c r="AD38"/>
  <c r="AI38"/>
  <c r="AL38" s="1"/>
  <c r="F39"/>
  <c r="X39" s="1"/>
  <c r="T39"/>
  <c r="Y39"/>
  <c r="F40"/>
  <c r="X40" s="1"/>
  <c r="T40"/>
  <c r="Y40"/>
  <c r="H41"/>
  <c r="AD41"/>
  <c r="AI41"/>
  <c r="AL41" s="1"/>
  <c r="H42"/>
  <c r="AD42"/>
  <c r="AI42"/>
  <c r="AL42" s="1"/>
  <c r="F43"/>
  <c r="X43" s="1"/>
  <c r="T43"/>
  <c r="Y43"/>
  <c r="AK43"/>
  <c r="AN43" s="1"/>
  <c r="F44"/>
  <c r="X44" s="1"/>
  <c r="T44"/>
  <c r="Y44"/>
  <c r="AK44"/>
  <c r="AN44" s="1"/>
  <c r="F45"/>
  <c r="X45" s="1"/>
  <c r="Y45"/>
  <c r="AK45"/>
  <c r="AN45" s="1"/>
  <c r="F21"/>
  <c r="X21" s="1"/>
  <c r="Y21"/>
  <c r="F22"/>
  <c r="X22" s="1"/>
  <c r="Y22"/>
  <c r="H23"/>
  <c r="H24"/>
  <c r="F25"/>
  <c r="X25" s="1"/>
  <c r="T25"/>
  <c r="Y25"/>
  <c r="F26"/>
  <c r="X26" s="1"/>
  <c r="T26"/>
  <c r="Y26"/>
  <c r="H27"/>
  <c r="F29"/>
  <c r="X29" s="1"/>
  <c r="T29"/>
  <c r="Y29"/>
  <c r="F30"/>
  <c r="X30" s="1"/>
  <c r="T30"/>
  <c r="Y30"/>
  <c r="H32"/>
  <c r="F33"/>
  <c r="X33" s="1"/>
  <c r="T33"/>
  <c r="Y33"/>
  <c r="T34"/>
  <c r="Y34"/>
  <c r="H35"/>
  <c r="H36"/>
  <c r="T37"/>
  <c r="Y37"/>
  <c r="F38"/>
  <c r="X38" s="1"/>
  <c r="T38"/>
  <c r="Y38"/>
  <c r="H39"/>
  <c r="H40"/>
  <c r="Y41"/>
  <c r="K49" i="3" l="1"/>
  <c r="K47"/>
  <c r="K45"/>
  <c r="K43"/>
  <c r="K41"/>
  <c r="H50"/>
  <c r="K50" s="1"/>
  <c r="G49"/>
  <c r="G47"/>
  <c r="G45"/>
  <c r="G43"/>
  <c r="G41"/>
  <c r="E47" i="2"/>
  <c r="AM39"/>
  <c r="E51"/>
  <c r="AM31"/>
  <c r="E43"/>
  <c r="G39"/>
  <c r="AK49"/>
  <c r="AM25"/>
  <c r="AM45"/>
  <c r="AK27"/>
  <c r="AM19"/>
  <c r="B42"/>
  <c r="B40"/>
  <c r="AK35"/>
  <c r="AM23"/>
  <c r="AL45" i="1"/>
  <c r="AN37"/>
  <c r="AN30"/>
  <c r="AN21"/>
  <c r="AL43"/>
  <c r="AL36"/>
  <c r="AN33"/>
  <c r="AN29"/>
  <c r="AN25"/>
  <c r="AN22"/>
  <c r="C27"/>
  <c r="C26"/>
  <c r="AN41"/>
  <c r="AN34"/>
  <c r="AN26"/>
  <c r="AL44"/>
  <c r="AN42"/>
  <c r="AN38"/>
  <c r="B46" i="2" l="1"/>
  <c r="B44"/>
  <c r="C28" i="1"/>
  <c r="C29"/>
  <c r="B50" i="2" l="1"/>
  <c r="B48"/>
  <c r="C31" i="1"/>
  <c r="C30"/>
  <c r="C32" l="1"/>
  <c r="C33"/>
  <c r="C35" l="1"/>
  <c r="C34"/>
  <c r="C36" l="1"/>
  <c r="C37"/>
  <c r="C39" l="1"/>
  <c r="C38"/>
  <c r="C40" l="1"/>
  <c r="C41"/>
  <c r="C43" l="1"/>
  <c r="C42"/>
  <c r="C45" l="1"/>
  <c r="C44"/>
</calcChain>
</file>

<file path=xl/sharedStrings.xml><?xml version="1.0" encoding="utf-8"?>
<sst xmlns="http://schemas.openxmlformats.org/spreadsheetml/2006/main" count="463" uniqueCount="83">
  <si>
    <t>Faustball</t>
  </si>
  <si>
    <t>Klasse:</t>
  </si>
  <si>
    <t>/</t>
  </si>
  <si>
    <t>Gruppe A</t>
  </si>
  <si>
    <t>Nr</t>
  </si>
  <si>
    <t>Mf</t>
  </si>
  <si>
    <t>Trainer</t>
  </si>
  <si>
    <t>Betreuer</t>
  </si>
  <si>
    <t>Gruppe B</t>
  </si>
  <si>
    <t>Ausrichter</t>
  </si>
  <si>
    <t xml:space="preserve">          Spielplan      </t>
  </si>
  <si>
    <t>Titelverteidiger: Jahn Schneverdingen</t>
  </si>
  <si>
    <t>Dg</t>
  </si>
  <si>
    <t>Zeit</t>
  </si>
  <si>
    <t>Spiel</t>
  </si>
  <si>
    <t>Feld</t>
  </si>
  <si>
    <t>Mannschaft A</t>
  </si>
  <si>
    <t>:</t>
  </si>
  <si>
    <t>Mannschaft B</t>
  </si>
  <si>
    <t>Ergebnis</t>
  </si>
  <si>
    <t>Anschreiber/</t>
  </si>
  <si>
    <t>Schiedsrichter</t>
  </si>
  <si>
    <t>1A</t>
  </si>
  <si>
    <t>2A</t>
  </si>
  <si>
    <t>3A</t>
  </si>
  <si>
    <t>1B</t>
  </si>
  <si>
    <t>2B</t>
  </si>
  <si>
    <t>3B</t>
  </si>
  <si>
    <t>Bälle</t>
  </si>
  <si>
    <t>Sätze</t>
  </si>
  <si>
    <t>Punkte</t>
  </si>
  <si>
    <t>1. Satz</t>
  </si>
  <si>
    <t>2. Satz</t>
  </si>
  <si>
    <t>3. Satz</t>
  </si>
  <si>
    <t>Linienrichter</t>
  </si>
  <si>
    <t>Begrüßung</t>
  </si>
  <si>
    <t>Ende:</t>
  </si>
  <si>
    <t>Die Ergebnisse gegeneinander  aus der Vorrunde werden mitgenommen in die Endrunde</t>
  </si>
  <si>
    <t>Auszeiten</t>
  </si>
  <si>
    <t>Vorrunde Gruppe A</t>
  </si>
  <si>
    <t>Vorrunde Gruppe B</t>
  </si>
  <si>
    <t>1.</t>
  </si>
  <si>
    <t>2.</t>
  </si>
  <si>
    <t xml:space="preserve">         Stand nach der Vorrunde</t>
  </si>
  <si>
    <t>3.</t>
  </si>
  <si>
    <t>4.</t>
  </si>
  <si>
    <t>5.</t>
  </si>
  <si>
    <t>6.</t>
  </si>
  <si>
    <t>Spielklasse</t>
  </si>
  <si>
    <t>Datum</t>
  </si>
  <si>
    <t>4. Gruppe A</t>
  </si>
  <si>
    <t>5. Gruppe A</t>
  </si>
  <si>
    <t>Ergebnis aus Vorrunde</t>
  </si>
  <si>
    <t>4. Gruppe B</t>
  </si>
  <si>
    <t>5. Gruppe B</t>
  </si>
  <si>
    <t>6. Gruppe B</t>
  </si>
  <si>
    <t>Platz 7 -11</t>
  </si>
  <si>
    <t>2. Gruppe B</t>
  </si>
  <si>
    <t>3. Gruppe A</t>
  </si>
  <si>
    <t>Qualifikation</t>
  </si>
  <si>
    <t>1. Gruppe B</t>
  </si>
  <si>
    <t>2. Gruppe A</t>
  </si>
  <si>
    <t>3. Gruppe B</t>
  </si>
  <si>
    <t>1. Gruppe A</t>
  </si>
  <si>
    <t>Sieger Spiel 32</t>
  </si>
  <si>
    <t>Halbfinale</t>
  </si>
  <si>
    <t>Sieger Spiel 33</t>
  </si>
  <si>
    <t>Verlierer Spiel 32</t>
  </si>
  <si>
    <t>Verlierer Spiel 33</t>
  </si>
  <si>
    <t>Platz 5/6</t>
  </si>
  <si>
    <t>Verlierer Spiel 36</t>
  </si>
  <si>
    <t>Verlierer Spiel 37</t>
  </si>
  <si>
    <t>Platz 3/4</t>
  </si>
  <si>
    <t>Sieger Spiel 36</t>
  </si>
  <si>
    <t>Sieger Spiel 37</t>
  </si>
  <si>
    <t>Finale</t>
  </si>
  <si>
    <t>Spielereinsatzliste</t>
  </si>
  <si>
    <t>Verein:</t>
  </si>
  <si>
    <t xml:space="preserve">       Stichtag:</t>
  </si>
  <si>
    <t>Name, Vorname</t>
  </si>
  <si>
    <t>Geburtsdatum</t>
  </si>
  <si>
    <t>ID Nummer</t>
  </si>
  <si>
    <t>Spielposition</t>
  </si>
</sst>
</file>

<file path=xl/styles.xml><?xml version="1.0" encoding="utf-8"?>
<styleSheet xmlns="http://schemas.openxmlformats.org/spreadsheetml/2006/main">
  <numFmts count="3">
    <numFmt numFmtId="165" formatCode="dd/mm/yy;@"/>
    <numFmt numFmtId="166" formatCode="h:mm;@"/>
    <numFmt numFmtId="167" formatCode="0.0"/>
  </numFmts>
  <fonts count="16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26"/>
      <name val="Arial"/>
      <family val="2"/>
    </font>
    <font>
      <b/>
      <sz val="18"/>
      <name val="Arial"/>
      <family val="2"/>
    </font>
    <font>
      <b/>
      <sz val="14"/>
      <name val="Arial"/>
      <family val="2"/>
    </font>
    <font>
      <b/>
      <sz val="10"/>
      <name val="Arial"/>
      <family val="2"/>
    </font>
    <font>
      <sz val="10"/>
      <name val="Arial"/>
    </font>
    <font>
      <b/>
      <sz val="13"/>
      <name val="Arial"/>
      <family val="2"/>
    </font>
    <font>
      <b/>
      <sz val="12"/>
      <name val="Arial"/>
      <family val="2"/>
    </font>
    <font>
      <b/>
      <sz val="9"/>
      <name val="Arial"/>
      <family val="2"/>
    </font>
    <font>
      <b/>
      <sz val="12"/>
      <color theme="0"/>
      <name val="Arial"/>
      <family val="2"/>
    </font>
    <font>
      <b/>
      <sz val="12"/>
      <color theme="0" tint="-0.34998626667073579"/>
      <name val="Arial"/>
      <family val="2"/>
    </font>
    <font>
      <sz val="12"/>
      <name val="Arial"/>
      <family val="2"/>
    </font>
    <font>
      <sz val="10"/>
      <color indexed="9"/>
      <name val="Arial"/>
      <family val="2"/>
    </font>
    <font>
      <b/>
      <sz val="16"/>
      <name val="Arial"/>
      <family val="2"/>
    </font>
    <font>
      <b/>
      <sz val="20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0" tint="-0.14999847407452621"/>
        <bgColor indexed="64"/>
      </patternFill>
    </fill>
  </fills>
  <borders count="46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357">
    <xf numFmtId="0" fontId="0" fillId="0" borderId="0" xfId="0"/>
    <xf numFmtId="0" fontId="0" fillId="0" borderId="0" xfId="0" applyProtection="1"/>
    <xf numFmtId="0" fontId="1" fillId="0" borderId="0" xfId="0" applyFont="1" applyFill="1" applyAlignment="1" applyProtection="1">
      <alignment horizontal="center"/>
    </xf>
    <xf numFmtId="0" fontId="0" fillId="0" borderId="0" xfId="0" applyProtection="1">
      <protection locked="0"/>
    </xf>
    <xf numFmtId="0" fontId="4" fillId="0" borderId="0" xfId="0" applyFont="1" applyAlignment="1" applyProtection="1">
      <alignment vertical="center"/>
    </xf>
    <xf numFmtId="0" fontId="0" fillId="0" borderId="0" xfId="0" applyFill="1" applyProtection="1"/>
    <xf numFmtId="0" fontId="4" fillId="0" borderId="0" xfId="0" applyFont="1" applyAlignment="1" applyProtection="1">
      <alignment horizontal="center"/>
    </xf>
    <xf numFmtId="14" fontId="0" fillId="0" borderId="0" xfId="0" applyNumberFormat="1" applyProtection="1"/>
    <xf numFmtId="0" fontId="1" fillId="0" borderId="0" xfId="0" applyFont="1" applyFill="1" applyProtection="1"/>
    <xf numFmtId="0" fontId="1" fillId="0" borderId="0" xfId="0" applyFont="1" applyFill="1" applyBorder="1" applyAlignment="1" applyProtection="1">
      <alignment horizontal="center"/>
    </xf>
    <xf numFmtId="0" fontId="1" fillId="0" borderId="0" xfId="0" applyFont="1" applyFill="1" applyAlignment="1">
      <alignment horizontal="center"/>
    </xf>
    <xf numFmtId="0" fontId="0" fillId="0" borderId="0" xfId="0" applyFill="1"/>
    <xf numFmtId="0" fontId="1" fillId="0" borderId="0" xfId="0" applyFont="1" applyFill="1"/>
    <xf numFmtId="0" fontId="4" fillId="0" borderId="0" xfId="0" applyFont="1" applyAlignment="1" applyProtection="1">
      <alignment horizontal="right"/>
    </xf>
    <xf numFmtId="0" fontId="5" fillId="0" borderId="0" xfId="0" applyFont="1" applyFill="1" applyAlignment="1" applyProtection="1">
      <alignment horizontal="center"/>
    </xf>
    <xf numFmtId="0" fontId="2" fillId="0" borderId="0" xfId="0" applyFont="1" applyFill="1" applyAlignment="1" applyProtection="1">
      <alignment horizontal="center" vertical="center"/>
    </xf>
    <xf numFmtId="1" fontId="5" fillId="0" borderId="0" xfId="0" applyNumberFormat="1" applyFont="1" applyFill="1" applyAlignment="1" applyProtection="1">
      <alignment horizontal="center"/>
    </xf>
    <xf numFmtId="0" fontId="5" fillId="0" borderId="0" xfId="0" applyFont="1" applyFill="1" applyAlignment="1" applyProtection="1">
      <alignment horizontal="center"/>
      <protection locked="0"/>
    </xf>
    <xf numFmtId="1" fontId="0" fillId="0" borderId="0" xfId="0" applyNumberFormat="1" applyFill="1" applyProtection="1"/>
    <xf numFmtId="0" fontId="4" fillId="0" borderId="0" xfId="0" applyFont="1" applyFill="1" applyAlignment="1" applyProtection="1">
      <alignment horizontal="center"/>
    </xf>
    <xf numFmtId="0" fontId="3" fillId="0" borderId="0" xfId="0" applyFont="1" applyFill="1" applyAlignment="1" applyProtection="1">
      <alignment horizontal="center" vertical="center"/>
    </xf>
    <xf numFmtId="1" fontId="0" fillId="0" borderId="0" xfId="0" applyNumberFormat="1" applyFill="1" applyAlignment="1" applyProtection="1">
      <alignment horizontal="center"/>
    </xf>
    <xf numFmtId="0" fontId="0" fillId="0" borderId="0" xfId="0" applyFill="1" applyProtection="1">
      <protection locked="0"/>
    </xf>
    <xf numFmtId="0" fontId="4" fillId="0" borderId="0" xfId="0" applyFont="1" applyFill="1" applyAlignment="1" applyProtection="1">
      <alignment horizontal="right"/>
    </xf>
    <xf numFmtId="0" fontId="4" fillId="0" borderId="0" xfId="0" applyFont="1" applyFill="1" applyAlignment="1" applyProtection="1">
      <alignment horizontal="left"/>
    </xf>
    <xf numFmtId="0" fontId="4" fillId="0" borderId="0" xfId="0" applyFont="1" applyFill="1" applyAlignment="1" applyProtection="1">
      <alignment horizontal="center" vertical="center"/>
    </xf>
    <xf numFmtId="1" fontId="4" fillId="0" borderId="0" xfId="0" applyNumberFormat="1" applyFont="1" applyFill="1" applyAlignment="1" applyProtection="1">
      <alignment horizontal="center" vertical="center"/>
    </xf>
    <xf numFmtId="0" fontId="1" fillId="0" borderId="0" xfId="0" applyFont="1" applyFill="1" applyAlignment="1" applyProtection="1">
      <alignment horizontal="center" vertical="center"/>
    </xf>
    <xf numFmtId="0" fontId="5" fillId="0" borderId="0" xfId="0" applyFont="1" applyFill="1" applyAlignment="1" applyProtection="1">
      <alignment horizontal="center" vertical="center"/>
    </xf>
    <xf numFmtId="0" fontId="1" fillId="0" borderId="0" xfId="0" applyFont="1" applyFill="1" applyAlignment="1" applyProtection="1">
      <alignment vertical="center"/>
    </xf>
    <xf numFmtId="0" fontId="0" fillId="0" borderId="0" xfId="0" applyFill="1" applyAlignment="1" applyProtection="1">
      <alignment vertical="center"/>
    </xf>
    <xf numFmtId="1" fontId="0" fillId="0" borderId="0" xfId="0" applyNumberFormat="1" applyFill="1" applyAlignment="1" applyProtection="1">
      <alignment vertical="center"/>
    </xf>
    <xf numFmtId="0" fontId="4" fillId="0" borderId="0" xfId="0" applyFont="1" applyFill="1" applyAlignment="1" applyProtection="1">
      <alignment horizontal="center" vertical="center"/>
    </xf>
    <xf numFmtId="165" fontId="7" fillId="0" borderId="0" xfId="0" applyNumberFormat="1" applyFont="1" applyFill="1" applyAlignment="1" applyProtection="1">
      <alignment horizontal="left" vertical="center"/>
    </xf>
    <xf numFmtId="1" fontId="5" fillId="0" borderId="0" xfId="0" applyNumberFormat="1" applyFont="1" applyFill="1" applyAlignment="1" applyProtection="1">
      <alignment horizontal="center" vertical="center"/>
    </xf>
    <xf numFmtId="0" fontId="8" fillId="0" borderId="11" xfId="0" applyFont="1" applyFill="1" applyBorder="1" applyAlignment="1" applyProtection="1">
      <alignment horizontal="center"/>
    </xf>
    <xf numFmtId="0" fontId="8" fillId="0" borderId="12" xfId="0" applyFont="1" applyFill="1" applyBorder="1" applyAlignment="1" applyProtection="1">
      <alignment horizontal="center"/>
    </xf>
    <xf numFmtId="0" fontId="8" fillId="0" borderId="13" xfId="0" applyFont="1" applyFill="1" applyBorder="1" applyAlignment="1" applyProtection="1">
      <alignment horizontal="center"/>
    </xf>
    <xf numFmtId="0" fontId="8" fillId="0" borderId="0" xfId="0" applyFont="1" applyFill="1" applyAlignment="1" applyProtection="1">
      <alignment horizontal="center"/>
    </xf>
    <xf numFmtId="0" fontId="8" fillId="0" borderId="14" xfId="0" applyFont="1" applyFill="1" applyBorder="1" applyAlignment="1" applyProtection="1">
      <alignment horizontal="center"/>
    </xf>
    <xf numFmtId="0" fontId="8" fillId="0" borderId="15" xfId="0" applyFont="1" applyFill="1" applyBorder="1" applyAlignment="1" applyProtection="1">
      <alignment horizontal="center"/>
    </xf>
    <xf numFmtId="0" fontId="8" fillId="0" borderId="16" xfId="0" applyFont="1" applyFill="1" applyBorder="1" applyAlignment="1" applyProtection="1">
      <alignment horizontal="center"/>
    </xf>
    <xf numFmtId="0" fontId="5" fillId="0" borderId="5" xfId="0" applyFont="1" applyFill="1" applyBorder="1" applyAlignment="1" applyProtection="1">
      <alignment horizontal="center"/>
    </xf>
    <xf numFmtId="0" fontId="9" fillId="0" borderId="17" xfId="0" applyFont="1" applyFill="1" applyBorder="1" applyAlignment="1" applyProtection="1">
      <alignment horizontal="center"/>
    </xf>
    <xf numFmtId="0" fontId="9" fillId="0" borderId="18" xfId="0" applyFont="1" applyFill="1" applyBorder="1" applyAlignment="1" applyProtection="1">
      <alignment horizontal="center"/>
    </xf>
    <xf numFmtId="0" fontId="8" fillId="0" borderId="19" xfId="0" applyFont="1" applyFill="1" applyBorder="1" applyAlignment="1" applyProtection="1">
      <alignment horizontal="center"/>
    </xf>
    <xf numFmtId="0" fontId="8" fillId="0" borderId="0" xfId="0" applyFont="1" applyFill="1" applyAlignment="1" applyProtection="1">
      <alignment horizontal="center"/>
    </xf>
    <xf numFmtId="0" fontId="8" fillId="0" borderId="3" xfId="0" applyFont="1" applyFill="1" applyBorder="1" applyAlignment="1" applyProtection="1">
      <alignment horizontal="center"/>
    </xf>
    <xf numFmtId="20" fontId="5" fillId="0" borderId="0" xfId="0" applyNumberFormat="1" applyFont="1" applyFill="1" applyAlignment="1" applyProtection="1">
      <alignment horizontal="center"/>
    </xf>
    <xf numFmtId="0" fontId="5" fillId="0" borderId="7" xfId="0" applyFont="1" applyFill="1" applyBorder="1" applyAlignment="1" applyProtection="1">
      <alignment horizontal="center"/>
    </xf>
    <xf numFmtId="0" fontId="9" fillId="0" borderId="20" xfId="0" applyFont="1" applyFill="1" applyBorder="1" applyAlignment="1" applyProtection="1">
      <alignment horizontal="center"/>
    </xf>
    <xf numFmtId="0" fontId="9" fillId="0" borderId="21" xfId="0" applyFont="1" applyFill="1" applyBorder="1" applyAlignment="1" applyProtection="1">
      <alignment horizontal="center"/>
    </xf>
    <xf numFmtId="0" fontId="5" fillId="0" borderId="19" xfId="0" applyFont="1" applyFill="1" applyBorder="1" applyAlignment="1" applyProtection="1">
      <alignment horizontal="center"/>
    </xf>
    <xf numFmtId="0" fontId="5" fillId="0" borderId="0" xfId="0" applyFont="1" applyFill="1" applyBorder="1" applyAlignment="1" applyProtection="1">
      <alignment horizontal="center"/>
    </xf>
    <xf numFmtId="0" fontId="5" fillId="0" borderId="3" xfId="0" applyFont="1" applyFill="1" applyBorder="1" applyAlignment="1" applyProtection="1">
      <alignment horizontal="center"/>
    </xf>
    <xf numFmtId="0" fontId="5" fillId="0" borderId="8" xfId="0" applyFont="1" applyFill="1" applyBorder="1" applyAlignment="1" applyProtection="1">
      <alignment horizontal="center"/>
    </xf>
    <xf numFmtId="0" fontId="9" fillId="0" borderId="22" xfId="0" applyFont="1" applyFill="1" applyBorder="1" applyAlignment="1" applyProtection="1">
      <alignment horizontal="center"/>
    </xf>
    <xf numFmtId="0" fontId="9" fillId="0" borderId="23" xfId="0" applyFont="1" applyFill="1" applyBorder="1" applyAlignment="1" applyProtection="1">
      <alignment horizontal="center"/>
    </xf>
    <xf numFmtId="0" fontId="8" fillId="0" borderId="0" xfId="0" applyFont="1" applyFill="1" applyBorder="1" applyAlignment="1" applyProtection="1">
      <alignment horizontal="center"/>
    </xf>
    <xf numFmtId="0" fontId="5" fillId="0" borderId="0" xfId="0" applyFont="1" applyFill="1" applyBorder="1" applyAlignment="1" applyProtection="1">
      <alignment horizontal="center"/>
    </xf>
    <xf numFmtId="0" fontId="1" fillId="0" borderId="15" xfId="0" applyFont="1" applyFill="1" applyBorder="1" applyProtection="1"/>
    <xf numFmtId="0" fontId="0" fillId="0" borderId="15" xfId="0" applyFill="1" applyBorder="1" applyProtection="1"/>
    <xf numFmtId="1" fontId="0" fillId="0" borderId="15" xfId="0" applyNumberFormat="1" applyFill="1" applyBorder="1" applyAlignment="1" applyProtection="1">
      <alignment horizontal="center"/>
    </xf>
    <xf numFmtId="0" fontId="5" fillId="0" borderId="0" xfId="0" applyFont="1" applyFill="1" applyBorder="1" applyAlignment="1" applyProtection="1">
      <alignment horizontal="center"/>
      <protection locked="0"/>
    </xf>
    <xf numFmtId="0" fontId="1" fillId="0" borderId="24" xfId="0" applyFont="1" applyFill="1" applyBorder="1" applyAlignment="1" applyProtection="1">
      <alignment horizontal="center"/>
    </xf>
    <xf numFmtId="0" fontId="8" fillId="0" borderId="24" xfId="0" applyFont="1" applyFill="1" applyBorder="1" applyAlignment="1" applyProtection="1">
      <alignment horizontal="center" vertical="center"/>
    </xf>
    <xf numFmtId="1" fontId="8" fillId="0" borderId="24" xfId="0" applyNumberFormat="1" applyFont="1" applyFill="1" applyBorder="1" applyAlignment="1" applyProtection="1">
      <alignment horizontal="center" vertical="center"/>
    </xf>
    <xf numFmtId="0" fontId="8" fillId="0" borderId="25" xfId="0" applyFont="1" applyFill="1" applyBorder="1" applyAlignment="1" applyProtection="1">
      <alignment horizontal="center" vertical="center"/>
    </xf>
    <xf numFmtId="0" fontId="8" fillId="0" borderId="4" xfId="0" applyFont="1" applyFill="1" applyBorder="1" applyAlignment="1" applyProtection="1">
      <alignment horizontal="center" vertical="center"/>
    </xf>
    <xf numFmtId="0" fontId="8" fillId="0" borderId="26" xfId="0" applyFont="1" applyFill="1" applyBorder="1" applyAlignment="1" applyProtection="1">
      <alignment horizontal="center" vertical="center"/>
    </xf>
    <xf numFmtId="0" fontId="8" fillId="0" borderId="24" xfId="0" applyFont="1" applyFill="1" applyBorder="1" applyAlignment="1" applyProtection="1">
      <alignment horizontal="center"/>
    </xf>
    <xf numFmtId="0" fontId="5" fillId="0" borderId="4" xfId="0" applyFont="1" applyFill="1" applyBorder="1" applyAlignment="1" applyProtection="1">
      <alignment horizontal="center"/>
    </xf>
    <xf numFmtId="1" fontId="5" fillId="0" borderId="24" xfId="0" applyNumberFormat="1" applyFont="1" applyFill="1" applyBorder="1" applyAlignment="1" applyProtection="1">
      <alignment horizontal="center" vertical="center"/>
    </xf>
    <xf numFmtId="1" fontId="5" fillId="0" borderId="25" xfId="0" applyNumberFormat="1" applyFont="1" applyFill="1" applyBorder="1" applyAlignment="1" applyProtection="1">
      <alignment horizontal="center" vertical="center"/>
    </xf>
    <xf numFmtId="1" fontId="5" fillId="0" borderId="4" xfId="0" applyNumberFormat="1" applyFont="1" applyFill="1" applyBorder="1" applyAlignment="1" applyProtection="1">
      <alignment horizontal="center" vertical="center"/>
    </xf>
    <xf numFmtId="1" fontId="5" fillId="0" borderId="26" xfId="0" applyNumberFormat="1" applyFont="1" applyFill="1" applyBorder="1" applyAlignment="1" applyProtection="1">
      <alignment horizontal="center" vertical="center"/>
    </xf>
    <xf numFmtId="0" fontId="1" fillId="0" borderId="27" xfId="0" applyFont="1" applyFill="1" applyBorder="1" applyAlignment="1" applyProtection="1">
      <alignment horizontal="center"/>
    </xf>
    <xf numFmtId="0" fontId="8" fillId="0" borderId="27" xfId="0" applyFont="1" applyFill="1" applyBorder="1" applyAlignment="1" applyProtection="1">
      <alignment horizontal="center" vertical="center"/>
    </xf>
    <xf numFmtId="1" fontId="8" fillId="0" borderId="27" xfId="0" applyNumberFormat="1" applyFont="1" applyFill="1" applyBorder="1" applyAlignment="1" applyProtection="1">
      <alignment horizontal="center" vertical="center"/>
    </xf>
    <xf numFmtId="0" fontId="8" fillId="0" borderId="28" xfId="0" applyFont="1" applyFill="1" applyBorder="1" applyAlignment="1" applyProtection="1">
      <alignment horizontal="center" vertical="center"/>
    </xf>
    <xf numFmtId="0" fontId="8" fillId="0" borderId="1" xfId="0" applyFont="1" applyFill="1" applyBorder="1" applyAlignment="1" applyProtection="1">
      <alignment horizontal="center" vertical="center"/>
    </xf>
    <xf numFmtId="0" fontId="8" fillId="0" borderId="29" xfId="0" applyFont="1" applyFill="1" applyBorder="1" applyAlignment="1" applyProtection="1">
      <alignment horizontal="center" vertical="center"/>
    </xf>
    <xf numFmtId="0" fontId="8" fillId="0" borderId="27" xfId="0" applyFont="1" applyFill="1" applyBorder="1" applyAlignment="1" applyProtection="1">
      <alignment horizontal="center"/>
    </xf>
    <xf numFmtId="0" fontId="5" fillId="0" borderId="1" xfId="0" applyFont="1" applyFill="1" applyBorder="1" applyAlignment="1" applyProtection="1">
      <alignment horizontal="center"/>
    </xf>
    <xf numFmtId="1" fontId="5" fillId="0" borderId="27" xfId="0" applyNumberFormat="1" applyFont="1" applyFill="1" applyBorder="1" applyAlignment="1" applyProtection="1">
      <alignment horizontal="center" vertical="center"/>
    </xf>
    <xf numFmtId="1" fontId="5" fillId="0" borderId="28" xfId="0" applyNumberFormat="1" applyFont="1" applyFill="1" applyBorder="1" applyAlignment="1" applyProtection="1">
      <alignment horizontal="center" vertical="center"/>
    </xf>
    <xf numFmtId="1" fontId="5" fillId="0" borderId="1" xfId="0" applyNumberFormat="1" applyFont="1" applyFill="1" applyBorder="1" applyAlignment="1" applyProtection="1">
      <alignment horizontal="center" vertical="center"/>
    </xf>
    <xf numFmtId="1" fontId="5" fillId="0" borderId="29" xfId="0" applyNumberFormat="1" applyFont="1" applyFill="1" applyBorder="1" applyAlignment="1" applyProtection="1">
      <alignment horizontal="center" vertical="center"/>
    </xf>
    <xf numFmtId="0" fontId="1" fillId="0" borderId="2" xfId="0" applyFont="1" applyFill="1" applyBorder="1" applyAlignment="1" applyProtection="1">
      <alignment horizontal="center"/>
    </xf>
    <xf numFmtId="0" fontId="8" fillId="0" borderId="2" xfId="0" applyFont="1" applyFill="1" applyBorder="1" applyAlignment="1" applyProtection="1">
      <alignment horizontal="center" vertical="center"/>
    </xf>
    <xf numFmtId="166" fontId="8" fillId="3" borderId="17" xfId="0" applyNumberFormat="1" applyFont="1" applyFill="1" applyBorder="1" applyAlignment="1" applyProtection="1">
      <alignment horizontal="center" vertical="center"/>
      <protection locked="0"/>
    </xf>
    <xf numFmtId="1" fontId="5" fillId="0" borderId="2" xfId="0" applyNumberFormat="1" applyFont="1" applyFill="1" applyBorder="1" applyAlignment="1" applyProtection="1">
      <alignment horizontal="center" vertical="center"/>
    </xf>
    <xf numFmtId="1" fontId="5" fillId="0" borderId="19" xfId="0" applyNumberFormat="1" applyFont="1" applyFill="1" applyBorder="1" applyAlignment="1" applyProtection="1">
      <alignment horizontal="center" vertical="center"/>
    </xf>
    <xf numFmtId="1" fontId="5" fillId="0" borderId="0" xfId="0" applyNumberFormat="1" applyFont="1" applyFill="1" applyBorder="1" applyAlignment="1" applyProtection="1">
      <alignment horizontal="center" vertical="center"/>
    </xf>
    <xf numFmtId="1" fontId="5" fillId="0" borderId="3" xfId="0" applyNumberFormat="1" applyFont="1" applyFill="1" applyBorder="1" applyAlignment="1" applyProtection="1">
      <alignment horizontal="center" vertical="center"/>
    </xf>
    <xf numFmtId="0" fontId="1" fillId="0" borderId="5" xfId="0" applyFont="1" applyFill="1" applyBorder="1" applyAlignment="1" applyProtection="1">
      <alignment horizontal="center"/>
    </xf>
    <xf numFmtId="0" fontId="8" fillId="0" borderId="5" xfId="0" applyFont="1" applyFill="1" applyBorder="1" applyAlignment="1" applyProtection="1">
      <alignment horizontal="center"/>
    </xf>
    <xf numFmtId="1" fontId="8" fillId="0" borderId="5" xfId="0" applyNumberFormat="1" applyFont="1" applyFill="1" applyBorder="1" applyAlignment="1" applyProtection="1">
      <alignment horizontal="center"/>
      <protection locked="0"/>
    </xf>
    <xf numFmtId="1" fontId="8" fillId="0" borderId="5" xfId="0" applyNumberFormat="1" applyFont="1" applyFill="1" applyBorder="1" applyAlignment="1" applyProtection="1">
      <alignment horizontal="center" vertical="center"/>
      <protection locked="0"/>
    </xf>
    <xf numFmtId="0" fontId="5" fillId="0" borderId="17" xfId="0" applyFont="1" applyFill="1" applyBorder="1" applyAlignment="1" applyProtection="1">
      <alignment horizontal="center" vertical="center"/>
    </xf>
    <xf numFmtId="0" fontId="4" fillId="0" borderId="9" xfId="0" applyFont="1" applyFill="1" applyBorder="1" applyAlignment="1" applyProtection="1">
      <alignment horizontal="center" vertical="center"/>
    </xf>
    <xf numFmtId="0" fontId="5" fillId="0" borderId="18" xfId="0" applyFont="1" applyFill="1" applyBorder="1" applyAlignment="1" applyProtection="1">
      <alignment horizontal="center" vertical="center"/>
    </xf>
    <xf numFmtId="0" fontId="5" fillId="0" borderId="5" xfId="0" applyFont="1" applyFill="1" applyBorder="1" applyAlignment="1" applyProtection="1">
      <alignment horizontal="center" vertical="center"/>
    </xf>
    <xf numFmtId="0" fontId="8" fillId="3" borderId="17" xfId="0" applyFont="1" applyFill="1" applyBorder="1" applyAlignment="1" applyProtection="1">
      <alignment horizontal="center" vertical="center"/>
      <protection locked="0"/>
    </xf>
    <xf numFmtId="0" fontId="8" fillId="3" borderId="18" xfId="0" applyFont="1" applyFill="1" applyBorder="1" applyAlignment="1" applyProtection="1">
      <alignment horizontal="center" vertical="center"/>
      <protection locked="0"/>
    </xf>
    <xf numFmtId="0" fontId="5" fillId="0" borderId="5" xfId="0" applyFont="1" applyFill="1" applyBorder="1" applyAlignment="1" applyProtection="1">
      <alignment horizontal="center" vertical="center"/>
    </xf>
    <xf numFmtId="0" fontId="5" fillId="3" borderId="5" xfId="0" applyFont="1" applyFill="1" applyBorder="1" applyAlignment="1" applyProtection="1">
      <alignment horizontal="center" vertical="center"/>
      <protection locked="0"/>
    </xf>
    <xf numFmtId="0" fontId="1" fillId="0" borderId="17" xfId="0" applyFont="1" applyFill="1" applyBorder="1" applyAlignment="1" applyProtection="1">
      <alignment horizontal="center" vertical="center"/>
    </xf>
    <xf numFmtId="165" fontId="1" fillId="0" borderId="18" xfId="0" applyNumberFormat="1" applyFont="1" applyFill="1" applyBorder="1" applyAlignment="1" applyProtection="1">
      <alignment horizontal="left" vertical="center"/>
    </xf>
    <xf numFmtId="1" fontId="5" fillId="0" borderId="5" xfId="0" applyNumberFormat="1" applyFont="1" applyFill="1" applyBorder="1" applyAlignment="1" applyProtection="1">
      <alignment horizontal="center" vertical="center"/>
    </xf>
    <xf numFmtId="1" fontId="1" fillId="0" borderId="17" xfId="0" applyNumberFormat="1" applyFont="1" applyFill="1" applyBorder="1" applyAlignment="1" applyProtection="1">
      <alignment horizontal="center" vertical="center"/>
    </xf>
    <xf numFmtId="1" fontId="1" fillId="0" borderId="9" xfId="0" applyNumberFormat="1" applyFont="1" applyFill="1" applyBorder="1" applyAlignment="1" applyProtection="1">
      <alignment horizontal="center" vertical="center"/>
    </xf>
    <xf numFmtId="1" fontId="1" fillId="0" borderId="18" xfId="0" applyNumberFormat="1" applyFont="1" applyFill="1" applyBorder="1" applyAlignment="1" applyProtection="1">
      <alignment horizontal="center" vertical="center"/>
    </xf>
    <xf numFmtId="20" fontId="8" fillId="4" borderId="30" xfId="0" applyNumberFormat="1" applyFont="1" applyFill="1" applyBorder="1" applyAlignment="1" applyProtection="1">
      <alignment horizontal="center"/>
      <protection locked="0"/>
    </xf>
    <xf numFmtId="0" fontId="1" fillId="0" borderId="0" xfId="0" applyFont="1" applyFill="1" applyAlignment="1" applyProtection="1">
      <alignment horizontal="center"/>
      <protection locked="0"/>
    </xf>
    <xf numFmtId="0" fontId="1" fillId="0" borderId="8" xfId="0" applyFont="1" applyFill="1" applyBorder="1" applyAlignment="1" applyProtection="1">
      <alignment horizontal="center"/>
    </xf>
    <xf numFmtId="0" fontId="10" fillId="0" borderId="8" xfId="0" applyFont="1" applyFill="1" applyBorder="1" applyAlignment="1" applyProtection="1">
      <alignment horizontal="center"/>
    </xf>
    <xf numFmtId="20" fontId="10" fillId="0" borderId="8" xfId="0" applyNumberFormat="1" applyFont="1" applyFill="1" applyBorder="1" applyAlignment="1" applyProtection="1">
      <alignment horizontal="center"/>
    </xf>
    <xf numFmtId="0" fontId="8" fillId="0" borderId="8" xfId="0" applyFont="1" applyFill="1" applyBorder="1" applyAlignment="1" applyProtection="1">
      <alignment horizontal="center" vertical="center"/>
    </xf>
    <xf numFmtId="1" fontId="8" fillId="0" borderId="8" xfId="0" applyNumberFormat="1" applyFont="1" applyFill="1" applyBorder="1" applyAlignment="1" applyProtection="1">
      <alignment horizontal="center" vertical="center"/>
      <protection locked="0"/>
    </xf>
    <xf numFmtId="0" fontId="5" fillId="0" borderId="22" xfId="0" applyFont="1" applyFill="1" applyBorder="1" applyAlignment="1" applyProtection="1">
      <alignment horizontal="center" vertical="center"/>
    </xf>
    <xf numFmtId="0" fontId="4" fillId="0" borderId="31" xfId="0" applyFont="1" applyFill="1" applyBorder="1" applyAlignment="1" applyProtection="1">
      <alignment horizontal="center" vertical="center"/>
    </xf>
    <xf numFmtId="0" fontId="5" fillId="0" borderId="23" xfId="0" applyFont="1" applyFill="1" applyBorder="1" applyAlignment="1" applyProtection="1">
      <alignment horizontal="center" vertical="center"/>
    </xf>
    <xf numFmtId="0" fontId="5" fillId="0" borderId="8" xfId="0" applyFont="1" applyFill="1" applyBorder="1" applyAlignment="1" applyProtection="1">
      <alignment horizontal="center" vertical="center"/>
    </xf>
    <xf numFmtId="0" fontId="8" fillId="3" borderId="22" xfId="0" applyFont="1" applyFill="1" applyBorder="1" applyAlignment="1" applyProtection="1">
      <alignment horizontal="center" vertical="center"/>
      <protection locked="0"/>
    </xf>
    <xf numFmtId="0" fontId="8" fillId="3" borderId="23" xfId="0" applyFont="1" applyFill="1" applyBorder="1" applyAlignment="1" applyProtection="1">
      <alignment horizontal="center" vertical="center"/>
      <protection locked="0"/>
    </xf>
    <xf numFmtId="0" fontId="5" fillId="0" borderId="8" xfId="0" applyFont="1" applyFill="1" applyBorder="1" applyAlignment="1" applyProtection="1">
      <alignment horizontal="center" vertical="center"/>
    </xf>
    <xf numFmtId="0" fontId="5" fillId="3" borderId="8" xfId="0" applyFont="1" applyFill="1" applyBorder="1" applyAlignment="1" applyProtection="1">
      <alignment horizontal="center" vertical="center"/>
      <protection locked="0"/>
    </xf>
    <xf numFmtId="0" fontId="1" fillId="0" borderId="22" xfId="0" applyFont="1" applyFill="1" applyBorder="1" applyAlignment="1" applyProtection="1">
      <alignment horizontal="center" vertical="center"/>
    </xf>
    <xf numFmtId="165" fontId="1" fillId="0" borderId="23" xfId="0" applyNumberFormat="1" applyFont="1" applyFill="1" applyBorder="1" applyAlignment="1" applyProtection="1">
      <alignment horizontal="left" vertical="center"/>
    </xf>
    <xf numFmtId="1" fontId="5" fillId="0" borderId="8" xfId="0" applyNumberFormat="1" applyFont="1" applyFill="1" applyBorder="1" applyAlignment="1" applyProtection="1">
      <alignment horizontal="center" vertical="center"/>
    </xf>
    <xf numFmtId="1" fontId="1" fillId="0" borderId="22" xfId="0" applyNumberFormat="1" applyFont="1" applyFill="1" applyBorder="1" applyAlignment="1" applyProtection="1">
      <alignment horizontal="center" vertical="center"/>
    </xf>
    <xf numFmtId="1" fontId="1" fillId="0" borderId="31" xfId="0" applyNumberFormat="1" applyFont="1" applyFill="1" applyBorder="1" applyAlignment="1" applyProtection="1">
      <alignment horizontal="center" vertical="center"/>
    </xf>
    <xf numFmtId="1" fontId="1" fillId="0" borderId="23" xfId="0" applyNumberFormat="1" applyFont="1" applyFill="1" applyBorder="1" applyAlignment="1" applyProtection="1">
      <alignment horizontal="center" vertical="center"/>
    </xf>
    <xf numFmtId="0" fontId="1" fillId="0" borderId="0" xfId="0" applyFont="1" applyFill="1" applyAlignment="1" applyProtection="1">
      <alignment horizontal="left"/>
      <protection locked="0"/>
    </xf>
    <xf numFmtId="166" fontId="11" fillId="5" borderId="17" xfId="0" applyNumberFormat="1" applyFont="1" applyFill="1" applyBorder="1" applyAlignment="1" applyProtection="1">
      <alignment horizontal="center" vertical="center"/>
      <protection locked="0"/>
    </xf>
    <xf numFmtId="0" fontId="1" fillId="0" borderId="7" xfId="0" applyFont="1" applyFill="1" applyBorder="1" applyAlignment="1" applyProtection="1">
      <alignment horizontal="center"/>
    </xf>
    <xf numFmtId="0" fontId="10" fillId="0" borderId="7" xfId="0" applyFont="1" applyFill="1" applyBorder="1" applyAlignment="1" applyProtection="1">
      <alignment horizontal="center"/>
    </xf>
    <xf numFmtId="20" fontId="10" fillId="0" borderId="7" xfId="0" applyNumberFormat="1" applyFont="1" applyFill="1" applyBorder="1" applyAlignment="1" applyProtection="1">
      <alignment horizontal="center"/>
    </xf>
    <xf numFmtId="0" fontId="8" fillId="0" borderId="7" xfId="0" applyFont="1" applyFill="1" applyBorder="1" applyAlignment="1" applyProtection="1">
      <alignment horizontal="center" vertical="center"/>
    </xf>
    <xf numFmtId="0" fontId="5" fillId="0" borderId="20" xfId="0" applyFont="1" applyFill="1" applyBorder="1" applyAlignment="1" applyProtection="1">
      <alignment horizontal="center" vertical="center"/>
    </xf>
    <xf numFmtId="0" fontId="4" fillId="0" borderId="10" xfId="0" applyFont="1" applyFill="1" applyBorder="1" applyAlignment="1" applyProtection="1">
      <alignment horizontal="center" vertical="center"/>
    </xf>
    <xf numFmtId="0" fontId="5" fillId="0" borderId="21" xfId="0" applyFont="1" applyFill="1" applyBorder="1" applyAlignment="1" applyProtection="1">
      <alignment horizontal="center" vertical="center"/>
    </xf>
    <xf numFmtId="0" fontId="5" fillId="0" borderId="7" xfId="0" applyFont="1" applyFill="1" applyBorder="1" applyAlignment="1" applyProtection="1">
      <alignment horizontal="center" vertical="center"/>
    </xf>
    <xf numFmtId="0" fontId="8" fillId="3" borderId="20" xfId="0" applyFont="1" applyFill="1" applyBorder="1" applyAlignment="1" applyProtection="1">
      <alignment horizontal="center" vertical="center"/>
      <protection locked="0"/>
    </xf>
    <xf numFmtId="0" fontId="8" fillId="3" borderId="21" xfId="0" applyFont="1" applyFill="1" applyBorder="1" applyAlignment="1" applyProtection="1">
      <alignment horizontal="center" vertical="center"/>
      <protection locked="0"/>
    </xf>
    <xf numFmtId="0" fontId="5" fillId="0" borderId="7" xfId="0" applyFont="1" applyFill="1" applyBorder="1" applyAlignment="1" applyProtection="1">
      <alignment horizontal="center" vertical="center"/>
    </xf>
    <xf numFmtId="0" fontId="5" fillId="3" borderId="7" xfId="0" applyFont="1" applyFill="1" applyBorder="1" applyAlignment="1" applyProtection="1">
      <alignment horizontal="center" vertical="center"/>
      <protection locked="0"/>
    </xf>
    <xf numFmtId="0" fontId="1" fillId="0" borderId="20" xfId="0" applyFont="1" applyFill="1" applyBorder="1" applyAlignment="1" applyProtection="1">
      <alignment horizontal="center" vertical="center"/>
    </xf>
    <xf numFmtId="165" fontId="1" fillId="0" borderId="21" xfId="0" applyNumberFormat="1" applyFont="1" applyFill="1" applyBorder="1" applyAlignment="1" applyProtection="1">
      <alignment horizontal="left" vertical="center"/>
    </xf>
    <xf numFmtId="1" fontId="5" fillId="0" borderId="7" xfId="0" applyNumberFormat="1" applyFont="1" applyFill="1" applyBorder="1" applyAlignment="1" applyProtection="1">
      <alignment horizontal="center" vertical="center"/>
    </xf>
    <xf numFmtId="1" fontId="1" fillId="0" borderId="20" xfId="0" applyNumberFormat="1" applyFont="1" applyFill="1" applyBorder="1" applyAlignment="1" applyProtection="1">
      <alignment horizontal="center" vertical="center"/>
    </xf>
    <xf numFmtId="1" fontId="1" fillId="0" borderId="10" xfId="0" applyNumberFormat="1" applyFont="1" applyFill="1" applyBorder="1" applyAlignment="1" applyProtection="1">
      <alignment horizontal="center" vertical="center"/>
    </xf>
    <xf numFmtId="1" fontId="1" fillId="0" borderId="21" xfId="0" applyNumberFormat="1" applyFont="1" applyFill="1" applyBorder="1" applyAlignment="1" applyProtection="1">
      <alignment horizontal="center" vertical="center"/>
    </xf>
    <xf numFmtId="1" fontId="8" fillId="0" borderId="7" xfId="0" applyNumberFormat="1" applyFont="1" applyFill="1" applyBorder="1" applyAlignment="1" applyProtection="1">
      <alignment horizontal="center" vertical="center"/>
      <protection locked="0"/>
    </xf>
    <xf numFmtId="20" fontId="5" fillId="0" borderId="0" xfId="0" applyNumberFormat="1" applyFont="1" applyFill="1" applyAlignment="1" applyProtection="1">
      <alignment horizontal="center"/>
      <protection locked="0"/>
    </xf>
    <xf numFmtId="0" fontId="5" fillId="0" borderId="0" xfId="0" applyFont="1" applyFill="1" applyAlignment="1">
      <alignment horizontal="center"/>
    </xf>
    <xf numFmtId="0" fontId="5" fillId="0" borderId="4" xfId="0" applyFont="1" applyFill="1" applyBorder="1" applyAlignment="1" applyProtection="1">
      <alignment horizontal="left"/>
    </xf>
    <xf numFmtId="0" fontId="1" fillId="0" borderId="4" xfId="0" applyFont="1" applyFill="1" applyBorder="1" applyAlignment="1" applyProtection="1">
      <alignment horizontal="left"/>
    </xf>
    <xf numFmtId="0" fontId="1" fillId="0" borderId="0" xfId="0" applyFont="1" applyFill="1" applyBorder="1" applyAlignment="1" applyProtection="1">
      <alignment horizontal="center" vertical="center"/>
    </xf>
    <xf numFmtId="165" fontId="1" fillId="0" borderId="0" xfId="0" applyNumberFormat="1" applyFont="1" applyFill="1" applyBorder="1" applyAlignment="1" applyProtection="1">
      <alignment horizontal="left" vertical="center"/>
    </xf>
    <xf numFmtId="1" fontId="1" fillId="0" borderId="0" xfId="0" applyNumberFormat="1" applyFont="1" applyFill="1" applyBorder="1" applyAlignment="1" applyProtection="1">
      <alignment horizontal="center" vertical="center"/>
    </xf>
    <xf numFmtId="1" fontId="5" fillId="0" borderId="0" xfId="0" applyNumberFormat="1" applyFont="1" applyFill="1" applyBorder="1" applyAlignment="1">
      <alignment horizontal="center"/>
    </xf>
    <xf numFmtId="0" fontId="8" fillId="0" borderId="0" xfId="0" applyFont="1" applyFill="1" applyBorder="1" applyAlignment="1">
      <alignment horizontal="center"/>
    </xf>
    <xf numFmtId="0" fontId="5" fillId="0" borderId="0" xfId="0" applyFont="1" applyFill="1" applyBorder="1" applyAlignment="1">
      <alignment horizontal="center"/>
    </xf>
    <xf numFmtId="1" fontId="5" fillId="0" borderId="0" xfId="0" applyNumberFormat="1" applyFont="1" applyFill="1" applyAlignment="1">
      <alignment horizontal="center"/>
    </xf>
    <xf numFmtId="0" fontId="8" fillId="0" borderId="0" xfId="0" applyFont="1" applyFill="1" applyBorder="1" applyAlignment="1">
      <alignment horizontal="center"/>
    </xf>
    <xf numFmtId="0" fontId="1" fillId="0" borderId="0" xfId="0" applyFont="1" applyFill="1" applyBorder="1" applyAlignment="1">
      <alignment horizontal="center"/>
    </xf>
    <xf numFmtId="1" fontId="1" fillId="0" borderId="0" xfId="0" applyNumberFormat="1" applyFont="1" applyFill="1" applyBorder="1" applyAlignment="1">
      <alignment horizontal="center"/>
    </xf>
    <xf numFmtId="166" fontId="1" fillId="0" borderId="0" xfId="0" applyNumberFormat="1" applyFont="1" applyFill="1" applyBorder="1" applyAlignment="1">
      <alignment horizontal="center"/>
    </xf>
    <xf numFmtId="165" fontId="1" fillId="0" borderId="0" xfId="0" applyNumberFormat="1" applyFont="1" applyFill="1" applyBorder="1" applyAlignment="1">
      <alignment horizontal="left"/>
    </xf>
    <xf numFmtId="0" fontId="8" fillId="6" borderId="5" xfId="0" applyFont="1" applyFill="1" applyBorder="1" applyAlignment="1" applyProtection="1">
      <alignment horizontal="center" vertical="center"/>
      <protection locked="0"/>
    </xf>
    <xf numFmtId="0" fontId="8" fillId="6" borderId="8" xfId="0" applyFont="1" applyFill="1" applyBorder="1" applyAlignment="1" applyProtection="1">
      <alignment horizontal="center" vertical="center"/>
      <protection locked="0"/>
    </xf>
    <xf numFmtId="1" fontId="5" fillId="0" borderId="0" xfId="0" applyNumberFormat="1" applyFont="1" applyFill="1" applyAlignment="1" applyProtection="1">
      <alignment horizontal="center"/>
      <protection locked="0"/>
    </xf>
    <xf numFmtId="0" fontId="4" fillId="0" borderId="0" xfId="0" applyFont="1" applyFill="1" applyAlignment="1" applyProtection="1">
      <alignment horizontal="center"/>
    </xf>
    <xf numFmtId="0" fontId="8" fillId="0" borderId="0" xfId="0" applyFont="1" applyFill="1" applyBorder="1" applyAlignment="1" applyProtection="1">
      <alignment horizontal="center"/>
    </xf>
    <xf numFmtId="0" fontId="12" fillId="0" borderId="0" xfId="0" applyFont="1" applyFill="1" applyProtection="1"/>
    <xf numFmtId="0" fontId="5" fillId="0" borderId="32" xfId="0" applyFont="1" applyFill="1" applyBorder="1" applyAlignment="1" applyProtection="1">
      <alignment horizontal="center"/>
    </xf>
    <xf numFmtId="0" fontId="8" fillId="0" borderId="17" xfId="0" applyFont="1" applyFill="1" applyBorder="1" applyAlignment="1" applyProtection="1">
      <alignment horizontal="center"/>
    </xf>
    <xf numFmtId="0" fontId="8" fillId="0" borderId="9" xfId="0" applyFont="1" applyFill="1" applyBorder="1" applyAlignment="1" applyProtection="1">
      <alignment horizontal="center"/>
    </xf>
    <xf numFmtId="0" fontId="8" fillId="0" borderId="18" xfId="0" applyFont="1" applyFill="1" applyBorder="1" applyAlignment="1" applyProtection="1">
      <alignment horizontal="center"/>
    </xf>
    <xf numFmtId="0" fontId="1" fillId="0" borderId="0" xfId="0" applyFont="1" applyFill="1" applyBorder="1" applyAlignment="1" applyProtection="1">
      <alignment horizontal="left"/>
    </xf>
    <xf numFmtId="0" fontId="8" fillId="0" borderId="2" xfId="0" applyFont="1" applyFill="1" applyBorder="1" applyAlignment="1" applyProtection="1">
      <alignment horizontal="center" vertical="center"/>
    </xf>
    <xf numFmtId="1" fontId="8" fillId="0" borderId="2" xfId="0" applyNumberFormat="1" applyFont="1" applyFill="1" applyBorder="1" applyAlignment="1" applyProtection="1">
      <alignment horizontal="center" vertical="center"/>
    </xf>
    <xf numFmtId="0" fontId="8" fillId="0" borderId="0" xfId="0" applyFont="1" applyFill="1" applyBorder="1" applyAlignment="1" applyProtection="1">
      <alignment horizontal="center" vertical="center"/>
    </xf>
    <xf numFmtId="0" fontId="8" fillId="0" borderId="3" xfId="0" applyFont="1" applyFill="1" applyBorder="1" applyAlignment="1" applyProtection="1">
      <alignment horizontal="center" vertical="center"/>
    </xf>
    <xf numFmtId="0" fontId="8" fillId="0" borderId="33" xfId="0" applyFont="1" applyFill="1" applyBorder="1" applyAlignment="1" applyProtection="1">
      <alignment horizontal="center"/>
    </xf>
    <xf numFmtId="0" fontId="8" fillId="0" borderId="34" xfId="0" applyFont="1" applyFill="1" applyBorder="1" applyAlignment="1" applyProtection="1">
      <alignment horizontal="center"/>
    </xf>
    <xf numFmtId="0" fontId="8" fillId="0" borderId="35" xfId="0" applyFont="1" applyFill="1" applyBorder="1" applyAlignment="1" applyProtection="1">
      <alignment horizontal="center"/>
    </xf>
    <xf numFmtId="0" fontId="8" fillId="0" borderId="2" xfId="0" applyFont="1" applyFill="1" applyBorder="1" applyAlignment="1" applyProtection="1">
      <alignment horizontal="center"/>
    </xf>
    <xf numFmtId="0" fontId="8" fillId="0" borderId="19" xfId="0" applyFont="1" applyFill="1" applyBorder="1" applyAlignment="1" applyProtection="1">
      <alignment horizontal="center" vertical="center"/>
    </xf>
    <xf numFmtId="1" fontId="5" fillId="0" borderId="2" xfId="0" applyNumberFormat="1" applyFont="1" applyFill="1" applyBorder="1" applyAlignment="1" applyProtection="1">
      <alignment horizontal="center" vertical="center"/>
    </xf>
    <xf numFmtId="1" fontId="5" fillId="0" borderId="19" xfId="0" applyNumberFormat="1" applyFont="1" applyFill="1" applyBorder="1" applyAlignment="1" applyProtection="1">
      <alignment horizontal="center" vertical="center"/>
    </xf>
    <xf numFmtId="1" fontId="5" fillId="0" borderId="0" xfId="0" applyNumberFormat="1" applyFont="1" applyFill="1" applyBorder="1" applyAlignment="1" applyProtection="1">
      <alignment horizontal="center" vertical="center"/>
    </xf>
    <xf numFmtId="1" fontId="5" fillId="0" borderId="3" xfId="0" applyNumberFormat="1" applyFont="1" applyFill="1" applyBorder="1" applyAlignment="1" applyProtection="1">
      <alignment horizontal="center" vertical="center"/>
    </xf>
    <xf numFmtId="0" fontId="10" fillId="0" borderId="5" xfId="0" applyFont="1" applyFill="1" applyBorder="1" applyAlignment="1" applyProtection="1">
      <alignment horizontal="center" vertical="center"/>
    </xf>
    <xf numFmtId="20" fontId="10" fillId="0" borderId="5" xfId="0" applyNumberFormat="1" applyFont="1" applyFill="1" applyBorder="1" applyAlignment="1" applyProtection="1">
      <alignment horizontal="center" vertical="center"/>
      <protection locked="0"/>
    </xf>
    <xf numFmtId="0" fontId="8" fillId="0" borderId="5" xfId="0" applyFont="1" applyFill="1" applyBorder="1" applyAlignment="1" applyProtection="1">
      <alignment horizontal="center" vertical="center"/>
    </xf>
    <xf numFmtId="0" fontId="8" fillId="7" borderId="5" xfId="0" applyFont="1" applyFill="1" applyBorder="1" applyAlignment="1" applyProtection="1">
      <alignment horizontal="center" vertical="center"/>
      <protection locked="0"/>
    </xf>
    <xf numFmtId="0" fontId="0" fillId="7" borderId="17" xfId="0" applyFill="1" applyBorder="1" applyAlignment="1" applyProtection="1">
      <alignment horizontal="center" vertical="center"/>
    </xf>
    <xf numFmtId="0" fontId="0" fillId="7" borderId="9" xfId="0" applyFill="1" applyBorder="1" applyAlignment="1" applyProtection="1">
      <alignment horizontal="center" vertical="center"/>
    </xf>
    <xf numFmtId="0" fontId="0" fillId="7" borderId="9" xfId="0" applyFill="1" applyBorder="1" applyAlignment="1" applyProtection="1">
      <alignment horizontal="center" vertical="center"/>
    </xf>
    <xf numFmtId="0" fontId="0" fillId="7" borderId="18" xfId="0" applyFill="1" applyBorder="1" applyAlignment="1" applyProtection="1">
      <alignment horizontal="center" vertical="center"/>
    </xf>
    <xf numFmtId="0" fontId="1" fillId="7" borderId="36" xfId="0" applyFont="1" applyFill="1" applyBorder="1" applyAlignment="1" applyProtection="1">
      <alignment horizontal="center" vertical="center"/>
    </xf>
    <xf numFmtId="0" fontId="0" fillId="7" borderId="6" xfId="0" applyFill="1" applyBorder="1" applyAlignment="1" applyProtection="1">
      <alignment horizontal="center" vertical="center"/>
    </xf>
    <xf numFmtId="0" fontId="0" fillId="7" borderId="37" xfId="0" applyFill="1" applyBorder="1" applyAlignment="1" applyProtection="1">
      <alignment horizontal="center" vertical="center"/>
    </xf>
    <xf numFmtId="0" fontId="1" fillId="0" borderId="18" xfId="0" applyFont="1" applyFill="1" applyBorder="1" applyAlignment="1" applyProtection="1">
      <alignment horizontal="center" vertical="center"/>
    </xf>
    <xf numFmtId="0" fontId="13" fillId="0" borderId="17" xfId="0" applyFont="1" applyFill="1" applyBorder="1" applyAlignment="1" applyProtection="1">
      <alignment horizontal="center"/>
    </xf>
    <xf numFmtId="0" fontId="13" fillId="0" borderId="9" xfId="0" applyFont="1" applyFill="1" applyBorder="1" applyAlignment="1" applyProtection="1">
      <alignment horizontal="center"/>
    </xf>
    <xf numFmtId="0" fontId="13" fillId="0" borderId="18" xfId="0" applyFont="1" applyFill="1" applyBorder="1" applyAlignment="1" applyProtection="1">
      <alignment horizontal="center"/>
    </xf>
    <xf numFmtId="0" fontId="1" fillId="0" borderId="9" xfId="0" applyFont="1" applyFill="1" applyBorder="1" applyAlignment="1" applyProtection="1">
      <alignment horizontal="left"/>
    </xf>
    <xf numFmtId="165" fontId="0" fillId="0" borderId="18" xfId="0" applyNumberFormat="1" applyFill="1" applyBorder="1" applyProtection="1"/>
    <xf numFmtId="1" fontId="5" fillId="0" borderId="5" xfId="0" applyNumberFormat="1" applyFont="1" applyFill="1" applyBorder="1" applyAlignment="1" applyProtection="1">
      <alignment horizontal="center"/>
    </xf>
    <xf numFmtId="1" fontId="5" fillId="0" borderId="17" xfId="0" applyNumberFormat="1" applyFont="1" applyFill="1" applyBorder="1" applyAlignment="1" applyProtection="1">
      <alignment horizontal="center"/>
    </xf>
    <xf numFmtId="1" fontId="5" fillId="0" borderId="9" xfId="0" applyNumberFormat="1" applyFont="1" applyFill="1" applyBorder="1" applyAlignment="1" applyProtection="1">
      <alignment horizontal="center"/>
    </xf>
    <xf numFmtId="1" fontId="5" fillId="0" borderId="18" xfId="0" applyNumberFormat="1" applyFont="1" applyFill="1" applyBorder="1" applyAlignment="1" applyProtection="1">
      <alignment horizontal="center"/>
    </xf>
    <xf numFmtId="0" fontId="10" fillId="0" borderId="8" xfId="0" applyFont="1" applyFill="1" applyBorder="1" applyAlignment="1" applyProtection="1">
      <alignment horizontal="center" vertical="center"/>
    </xf>
    <xf numFmtId="20" fontId="10" fillId="0" borderId="8" xfId="0" applyNumberFormat="1" applyFont="1" applyFill="1" applyBorder="1" applyAlignment="1" applyProtection="1">
      <alignment horizontal="center" vertical="center"/>
      <protection locked="0"/>
    </xf>
    <xf numFmtId="0" fontId="8" fillId="0" borderId="8" xfId="0" applyFont="1" applyFill="1" applyBorder="1" applyAlignment="1" applyProtection="1">
      <alignment horizontal="center" vertical="center"/>
    </xf>
    <xf numFmtId="0" fontId="8" fillId="7" borderId="8" xfId="0" applyFont="1" applyFill="1" applyBorder="1" applyAlignment="1" applyProtection="1">
      <alignment horizontal="center" vertical="center"/>
      <protection locked="0"/>
    </xf>
    <xf numFmtId="0" fontId="5" fillId="7" borderId="22" xfId="0" applyFont="1" applyFill="1" applyBorder="1" applyAlignment="1" applyProtection="1">
      <alignment horizontal="center"/>
    </xf>
    <xf numFmtId="0" fontId="8" fillId="7" borderId="31" xfId="0" applyFont="1" applyFill="1" applyBorder="1" applyAlignment="1" applyProtection="1">
      <alignment horizontal="center"/>
    </xf>
    <xf numFmtId="0" fontId="5" fillId="7" borderId="31" xfId="0" applyFont="1" applyFill="1" applyBorder="1" applyAlignment="1" applyProtection="1">
      <alignment horizontal="center"/>
    </xf>
    <xf numFmtId="0" fontId="5" fillId="7" borderId="23" xfId="0" applyFont="1" applyFill="1" applyBorder="1" applyAlignment="1" applyProtection="1">
      <alignment horizontal="center"/>
    </xf>
    <xf numFmtId="0" fontId="8" fillId="7" borderId="22" xfId="0" applyFont="1" applyFill="1" applyBorder="1" applyAlignment="1" applyProtection="1">
      <alignment horizontal="center"/>
      <protection locked="0"/>
    </xf>
    <xf numFmtId="0" fontId="8" fillId="7" borderId="31" xfId="0" applyFont="1" applyFill="1" applyBorder="1" applyAlignment="1" applyProtection="1">
      <alignment horizontal="center"/>
      <protection locked="0"/>
    </xf>
    <xf numFmtId="0" fontId="8" fillId="7" borderId="38" xfId="0" applyFont="1" applyFill="1" applyBorder="1" applyAlignment="1" applyProtection="1">
      <alignment horizontal="center"/>
      <protection locked="0"/>
    </xf>
    <xf numFmtId="0" fontId="8" fillId="7" borderId="39" xfId="0" applyFont="1" applyFill="1" applyBorder="1" applyAlignment="1" applyProtection="1">
      <alignment horizontal="center"/>
      <protection locked="0"/>
    </xf>
    <xf numFmtId="0" fontId="8" fillId="7" borderId="23" xfId="0" applyFont="1" applyFill="1" applyBorder="1" applyAlignment="1" applyProtection="1">
      <alignment horizontal="center"/>
      <protection locked="0"/>
    </xf>
    <xf numFmtId="0" fontId="5" fillId="0" borderId="23" xfId="0" applyFont="1" applyFill="1" applyBorder="1" applyAlignment="1" applyProtection="1">
      <alignment horizontal="center"/>
    </xf>
    <xf numFmtId="0" fontId="5" fillId="0" borderId="22" xfId="0" applyFont="1" applyFill="1" applyBorder="1" applyAlignment="1" applyProtection="1">
      <alignment horizontal="center"/>
      <protection locked="0"/>
    </xf>
    <xf numFmtId="0" fontId="5" fillId="0" borderId="31" xfId="0" applyFont="1" applyFill="1" applyBorder="1" applyAlignment="1" applyProtection="1">
      <alignment horizontal="center"/>
      <protection locked="0"/>
    </xf>
    <xf numFmtId="0" fontId="5" fillId="0" borderId="23" xfId="0" applyFont="1" applyFill="1" applyBorder="1" applyAlignment="1" applyProtection="1">
      <alignment horizontal="center"/>
      <protection locked="0"/>
    </xf>
    <xf numFmtId="0" fontId="1" fillId="0" borderId="31" xfId="0" applyFont="1" applyFill="1" applyBorder="1" applyAlignment="1" applyProtection="1">
      <alignment horizontal="left"/>
    </xf>
    <xf numFmtId="165" fontId="0" fillId="0" borderId="23" xfId="0" applyNumberFormat="1" applyFill="1" applyBorder="1" applyProtection="1"/>
    <xf numFmtId="1" fontId="5" fillId="0" borderId="22" xfId="0" applyNumberFormat="1" applyFont="1" applyFill="1" applyBorder="1" applyAlignment="1" applyProtection="1">
      <alignment horizontal="center" vertical="center"/>
    </xf>
    <xf numFmtId="1" fontId="5" fillId="0" borderId="31" xfId="0" applyNumberFormat="1" applyFont="1" applyFill="1" applyBorder="1" applyAlignment="1" applyProtection="1">
      <alignment horizontal="center" vertical="center"/>
    </xf>
    <xf numFmtId="1" fontId="5" fillId="0" borderId="23" xfId="0" applyNumberFormat="1" applyFont="1" applyFill="1" applyBorder="1" applyAlignment="1" applyProtection="1">
      <alignment horizontal="center" vertical="center"/>
    </xf>
    <xf numFmtId="20" fontId="8" fillId="6" borderId="5" xfId="0" applyNumberFormat="1" applyFont="1" applyFill="1" applyBorder="1" applyAlignment="1" applyProtection="1">
      <alignment horizontal="center" vertical="center"/>
      <protection locked="0"/>
    </xf>
    <xf numFmtId="0" fontId="6" fillId="0" borderId="9" xfId="0" applyFont="1" applyFill="1" applyBorder="1" applyAlignment="1" applyProtection="1">
      <alignment horizontal="center" vertical="center"/>
    </xf>
    <xf numFmtId="0" fontId="0" fillId="0" borderId="9" xfId="0" applyFill="1" applyBorder="1" applyAlignment="1" applyProtection="1">
      <alignment horizontal="center" vertical="center"/>
    </xf>
    <xf numFmtId="0" fontId="0" fillId="0" borderId="9" xfId="0" applyFill="1" applyBorder="1" applyAlignment="1" applyProtection="1">
      <alignment horizontal="center" vertical="center"/>
    </xf>
    <xf numFmtId="0" fontId="0" fillId="0" borderId="18" xfId="0" applyFill="1" applyBorder="1" applyAlignment="1" applyProtection="1">
      <alignment horizontal="center" vertical="center"/>
    </xf>
    <xf numFmtId="0" fontId="1" fillId="0" borderId="36" xfId="0" applyFont="1" applyFill="1" applyBorder="1" applyAlignment="1" applyProtection="1">
      <alignment horizontal="center" vertical="center"/>
    </xf>
    <xf numFmtId="0" fontId="0" fillId="0" borderId="6" xfId="0" applyFill="1" applyBorder="1" applyAlignment="1" applyProtection="1">
      <alignment horizontal="center" vertical="center"/>
    </xf>
    <xf numFmtId="0" fontId="0" fillId="0" borderId="37" xfId="0" applyFill="1" applyBorder="1" applyAlignment="1" applyProtection="1">
      <alignment horizontal="center" vertical="center"/>
    </xf>
    <xf numFmtId="0" fontId="1" fillId="0" borderId="17" xfId="0" applyFont="1" applyFill="1" applyBorder="1" applyAlignment="1" applyProtection="1">
      <alignment horizontal="center"/>
    </xf>
    <xf numFmtId="0" fontId="1" fillId="0" borderId="9" xfId="0" applyFont="1" applyFill="1" applyBorder="1" applyAlignment="1" applyProtection="1">
      <alignment horizontal="center"/>
    </xf>
    <xf numFmtId="0" fontId="1" fillId="0" borderId="18" xfId="0" applyFont="1" applyFill="1" applyBorder="1" applyAlignment="1" applyProtection="1">
      <alignment horizontal="center"/>
    </xf>
    <xf numFmtId="20" fontId="8" fillId="6" borderId="8" xfId="0" applyNumberFormat="1" applyFont="1" applyFill="1" applyBorder="1" applyAlignment="1" applyProtection="1">
      <alignment horizontal="center" vertical="center"/>
      <protection locked="0"/>
    </xf>
    <xf numFmtId="0" fontId="5" fillId="0" borderId="31" xfId="0" applyFont="1" applyFill="1" applyBorder="1" applyAlignment="1" applyProtection="1">
      <alignment horizontal="center"/>
    </xf>
    <xf numFmtId="0" fontId="8" fillId="0" borderId="31" xfId="0" applyFont="1" applyFill="1" applyBorder="1" applyAlignment="1" applyProtection="1">
      <alignment horizontal="center"/>
    </xf>
    <xf numFmtId="0" fontId="5" fillId="0" borderId="31" xfId="0" applyFont="1" applyFill="1" applyBorder="1" applyAlignment="1" applyProtection="1">
      <alignment horizontal="center"/>
    </xf>
    <xf numFmtId="0" fontId="5" fillId="0" borderId="23" xfId="0" applyFont="1" applyFill="1" applyBorder="1" applyAlignment="1" applyProtection="1">
      <alignment horizontal="center"/>
    </xf>
    <xf numFmtId="0" fontId="8" fillId="3" borderId="22" xfId="0" applyFont="1" applyFill="1" applyBorder="1" applyAlignment="1" applyProtection="1">
      <alignment horizontal="center"/>
      <protection locked="0"/>
    </xf>
    <xf numFmtId="0" fontId="8" fillId="3" borderId="38" xfId="0" applyFont="1" applyFill="1" applyBorder="1" applyAlignment="1" applyProtection="1">
      <alignment horizontal="center"/>
      <protection locked="0"/>
    </xf>
    <xf numFmtId="0" fontId="8" fillId="3" borderId="39" xfId="0" applyFont="1" applyFill="1" applyBorder="1" applyAlignment="1" applyProtection="1">
      <alignment horizontal="center"/>
      <protection locked="0"/>
    </xf>
    <xf numFmtId="0" fontId="8" fillId="6" borderId="39" xfId="0" applyFont="1" applyFill="1" applyBorder="1" applyAlignment="1" applyProtection="1">
      <alignment horizontal="center"/>
      <protection locked="0"/>
    </xf>
    <xf numFmtId="0" fontId="8" fillId="3" borderId="23" xfId="0" applyFont="1" applyFill="1" applyBorder="1" applyAlignment="1" applyProtection="1">
      <alignment horizontal="center"/>
      <protection locked="0"/>
    </xf>
    <xf numFmtId="20" fontId="5" fillId="2" borderId="30" xfId="0" applyNumberFormat="1" applyFont="1" applyFill="1" applyBorder="1" applyAlignment="1" applyProtection="1">
      <alignment horizontal="center"/>
      <protection locked="0"/>
    </xf>
    <xf numFmtId="0" fontId="1" fillId="0" borderId="9" xfId="0" applyFont="1" applyFill="1" applyBorder="1" applyAlignment="1" applyProtection="1">
      <alignment horizontal="center" vertical="center"/>
    </xf>
    <xf numFmtId="0" fontId="5" fillId="0" borderId="22" xfId="0" applyFont="1" applyFill="1" applyBorder="1" applyAlignment="1" applyProtection="1">
      <alignment horizontal="center"/>
    </xf>
    <xf numFmtId="20" fontId="11" fillId="5" borderId="5" xfId="0" applyNumberFormat="1" applyFont="1" applyFill="1" applyBorder="1" applyAlignment="1" applyProtection="1">
      <alignment horizontal="center" vertical="center"/>
      <protection locked="0"/>
    </xf>
    <xf numFmtId="0" fontId="0" fillId="0" borderId="17" xfId="0" applyFill="1" applyBorder="1" applyAlignment="1" applyProtection="1">
      <alignment horizontal="center" vertical="center"/>
    </xf>
    <xf numFmtId="0" fontId="0" fillId="0" borderId="36" xfId="0" applyFill="1" applyBorder="1" applyAlignment="1" applyProtection="1">
      <alignment horizontal="center" vertical="center"/>
    </xf>
    <xf numFmtId="20" fontId="11" fillId="5" borderId="8" xfId="0" applyNumberFormat="1" applyFont="1" applyFill="1" applyBorder="1" applyAlignment="1" applyProtection="1">
      <alignment horizontal="center" vertical="center"/>
      <protection locked="0"/>
    </xf>
    <xf numFmtId="0" fontId="8" fillId="0" borderId="32" xfId="0" applyFont="1" applyFill="1" applyBorder="1" applyAlignment="1" applyProtection="1">
      <alignment horizontal="center" vertical="center"/>
    </xf>
    <xf numFmtId="20" fontId="11" fillId="5" borderId="32" xfId="0" applyNumberFormat="1" applyFont="1" applyFill="1" applyBorder="1" applyAlignment="1" applyProtection="1">
      <alignment horizontal="center" vertical="center"/>
      <protection locked="0"/>
    </xf>
    <xf numFmtId="0" fontId="8" fillId="6" borderId="32" xfId="0" applyFont="1" applyFill="1" applyBorder="1" applyAlignment="1" applyProtection="1">
      <alignment horizontal="center" vertical="center"/>
      <protection locked="0"/>
    </xf>
    <xf numFmtId="0" fontId="1" fillId="0" borderId="40" xfId="0" applyFont="1" applyFill="1" applyBorder="1" applyAlignment="1" applyProtection="1">
      <alignment horizontal="center" vertical="center"/>
    </xf>
    <xf numFmtId="0" fontId="0" fillId="0" borderId="41" xfId="0" applyFill="1" applyBorder="1" applyAlignment="1" applyProtection="1">
      <alignment horizontal="center" vertical="center"/>
    </xf>
    <xf numFmtId="0" fontId="1" fillId="0" borderId="41" xfId="0" applyFont="1" applyFill="1" applyBorder="1" applyAlignment="1" applyProtection="1">
      <alignment horizontal="center" vertical="center"/>
    </xf>
    <xf numFmtId="0" fontId="0" fillId="0" borderId="41" xfId="0" applyFill="1" applyBorder="1" applyAlignment="1" applyProtection="1">
      <alignment horizontal="center" vertical="center"/>
    </xf>
    <xf numFmtId="0" fontId="0" fillId="0" borderId="42" xfId="0" applyFill="1" applyBorder="1" applyAlignment="1" applyProtection="1">
      <alignment horizontal="center" vertical="center"/>
    </xf>
    <xf numFmtId="0" fontId="1" fillId="0" borderId="43" xfId="0" applyFont="1" applyFill="1" applyBorder="1" applyAlignment="1" applyProtection="1">
      <alignment horizontal="center" vertical="center"/>
    </xf>
    <xf numFmtId="0" fontId="0" fillId="0" borderId="44" xfId="0" applyFill="1" applyBorder="1" applyAlignment="1" applyProtection="1">
      <alignment horizontal="center" vertical="center"/>
    </xf>
    <xf numFmtId="0" fontId="0" fillId="0" borderId="45" xfId="0" applyFill="1" applyBorder="1" applyAlignment="1" applyProtection="1">
      <alignment horizontal="center" vertical="center"/>
    </xf>
    <xf numFmtId="0" fontId="1" fillId="0" borderId="42" xfId="0" applyFont="1" applyFill="1" applyBorder="1" applyAlignment="1" applyProtection="1">
      <alignment horizontal="center" vertical="center"/>
    </xf>
    <xf numFmtId="0" fontId="13" fillId="0" borderId="40" xfId="0" applyFont="1" applyFill="1" applyBorder="1" applyAlignment="1" applyProtection="1">
      <alignment horizontal="center"/>
    </xf>
    <xf numFmtId="0" fontId="13" fillId="0" borderId="41" xfId="0" applyFont="1" applyFill="1" applyBorder="1" applyAlignment="1" applyProtection="1">
      <alignment horizontal="center"/>
    </xf>
    <xf numFmtId="0" fontId="13" fillId="0" borderId="42" xfId="0" applyFont="1" applyFill="1" applyBorder="1" applyAlignment="1" applyProtection="1">
      <alignment horizontal="center"/>
    </xf>
    <xf numFmtId="0" fontId="1" fillId="0" borderId="41" xfId="0" applyFont="1" applyFill="1" applyBorder="1" applyAlignment="1" applyProtection="1">
      <alignment horizontal="left"/>
    </xf>
    <xf numFmtId="1" fontId="5" fillId="0" borderId="32" xfId="0" applyNumberFormat="1" applyFont="1" applyFill="1" applyBorder="1" applyAlignment="1" applyProtection="1">
      <alignment horizontal="center"/>
    </xf>
    <xf numFmtId="1" fontId="5" fillId="0" borderId="40" xfId="0" applyNumberFormat="1" applyFont="1" applyFill="1" applyBorder="1" applyAlignment="1" applyProtection="1">
      <alignment horizontal="center"/>
    </xf>
    <xf numFmtId="1" fontId="5" fillId="0" borderId="41" xfId="0" applyNumberFormat="1" applyFont="1" applyFill="1" applyBorder="1" applyAlignment="1" applyProtection="1">
      <alignment horizontal="center"/>
    </xf>
    <xf numFmtId="1" fontId="5" fillId="0" borderId="42" xfId="0" applyNumberFormat="1" applyFont="1" applyFill="1" applyBorder="1" applyAlignment="1" applyProtection="1">
      <alignment horizontal="center"/>
    </xf>
    <xf numFmtId="0" fontId="5" fillId="0" borderId="22" xfId="0" applyFont="1" applyFill="1" applyBorder="1" applyAlignment="1" applyProtection="1">
      <alignment horizontal="center"/>
      <protection locked="0"/>
    </xf>
    <xf numFmtId="1" fontId="0" fillId="0" borderId="0" xfId="0" applyNumberFormat="1" applyFill="1"/>
    <xf numFmtId="1" fontId="1" fillId="0" borderId="0" xfId="0" applyNumberFormat="1" applyFont="1" applyFill="1" applyAlignment="1">
      <alignment horizontal="center"/>
    </xf>
    <xf numFmtId="0" fontId="0" fillId="0" borderId="0" xfId="0" applyFill="1" applyBorder="1"/>
    <xf numFmtId="0" fontId="2" fillId="0" borderId="0" xfId="0" applyFont="1" applyAlignment="1" applyProtection="1">
      <alignment horizontal="center"/>
    </xf>
    <xf numFmtId="0" fontId="14" fillId="0" borderId="0" xfId="0" applyFont="1" applyAlignment="1" applyProtection="1">
      <alignment horizontal="center"/>
    </xf>
    <xf numFmtId="0" fontId="4" fillId="0" borderId="0" xfId="0" applyFont="1" applyAlignment="1" applyProtection="1">
      <alignment horizontal="center"/>
    </xf>
    <xf numFmtId="165" fontId="7" fillId="0" borderId="0" xfId="0" applyNumberFormat="1" applyFont="1" applyProtection="1"/>
    <xf numFmtId="165" fontId="3" fillId="0" borderId="0" xfId="0" applyNumberFormat="1" applyFont="1" applyAlignment="1" applyProtection="1">
      <alignment horizontal="center"/>
    </xf>
    <xf numFmtId="165" fontId="4" fillId="0" borderId="0" xfId="0" applyNumberFormat="1" applyFont="1" applyProtection="1"/>
    <xf numFmtId="0" fontId="4" fillId="0" borderId="0" xfId="0" applyFont="1" applyProtection="1"/>
    <xf numFmtId="0" fontId="14" fillId="0" borderId="0" xfId="0" applyFont="1" applyAlignment="1" applyProtection="1">
      <alignment horizontal="center"/>
    </xf>
    <xf numFmtId="0" fontId="15" fillId="0" borderId="0" xfId="0" applyFont="1" applyFill="1" applyAlignment="1" applyProtection="1">
      <alignment horizontal="center"/>
    </xf>
    <xf numFmtId="0" fontId="4" fillId="0" borderId="0" xfId="0" applyFont="1" applyAlignment="1" applyProtection="1">
      <alignment horizontal="left"/>
    </xf>
    <xf numFmtId="0" fontId="0" fillId="0" borderId="30" xfId="0" applyBorder="1" applyProtection="1"/>
    <xf numFmtId="0" fontId="7" fillId="0" borderId="30" xfId="0" applyFont="1" applyBorder="1" applyAlignment="1" applyProtection="1">
      <alignment horizontal="center"/>
    </xf>
    <xf numFmtId="0" fontId="7" fillId="0" borderId="30" xfId="0" applyFont="1" applyBorder="1" applyAlignment="1" applyProtection="1">
      <alignment horizontal="center"/>
    </xf>
    <xf numFmtId="0" fontId="7" fillId="0" borderId="30" xfId="0" applyFont="1" applyBorder="1" applyProtection="1"/>
    <xf numFmtId="0" fontId="7" fillId="0" borderId="5" xfId="0" applyFont="1" applyBorder="1" applyAlignment="1" applyProtection="1">
      <alignment horizontal="center"/>
    </xf>
    <xf numFmtId="0" fontId="7" fillId="0" borderId="17" xfId="0" applyFont="1" applyBorder="1" applyAlignment="1" applyProtection="1">
      <alignment horizontal="center"/>
      <protection locked="0"/>
    </xf>
    <xf numFmtId="0" fontId="5" fillId="0" borderId="17" xfId="0" applyFont="1" applyBorder="1" applyAlignment="1" applyProtection="1">
      <alignment horizontal="center"/>
      <protection locked="0"/>
    </xf>
    <xf numFmtId="0" fontId="8" fillId="0" borderId="20" xfId="0" applyFont="1" applyBorder="1" applyAlignment="1" applyProtection="1">
      <alignment horizontal="left"/>
      <protection locked="0"/>
    </xf>
    <xf numFmtId="0" fontId="8" fillId="0" borderId="10" xfId="0" applyFont="1" applyBorder="1" applyAlignment="1" applyProtection="1">
      <alignment horizontal="left"/>
      <protection locked="0"/>
    </xf>
    <xf numFmtId="0" fontId="8" fillId="0" borderId="21" xfId="0" applyFont="1" applyBorder="1" applyAlignment="1" applyProtection="1">
      <alignment horizontal="left"/>
      <protection locked="0"/>
    </xf>
    <xf numFmtId="165" fontId="5" fillId="0" borderId="20" xfId="0" applyNumberFormat="1" applyFont="1" applyBorder="1" applyAlignment="1" applyProtection="1">
      <alignment horizontal="center"/>
      <protection locked="0"/>
    </xf>
    <xf numFmtId="165" fontId="5" fillId="0" borderId="21" xfId="0" applyNumberFormat="1" applyFont="1" applyBorder="1" applyAlignment="1" applyProtection="1">
      <alignment horizontal="center"/>
      <protection locked="0"/>
    </xf>
    <xf numFmtId="49" fontId="5" fillId="0" borderId="20" xfId="0" applyNumberFormat="1" applyFont="1" applyBorder="1" applyAlignment="1" applyProtection="1">
      <alignment horizontal="center"/>
      <protection locked="0"/>
    </xf>
    <xf numFmtId="49" fontId="5" fillId="0" borderId="10" xfId="0" applyNumberFormat="1" applyFont="1" applyBorder="1" applyAlignment="1" applyProtection="1">
      <alignment horizontal="center"/>
      <protection locked="0"/>
    </xf>
    <xf numFmtId="49" fontId="5" fillId="0" borderId="21" xfId="0" applyNumberFormat="1" applyFont="1" applyBorder="1" applyAlignment="1" applyProtection="1">
      <alignment horizontal="center"/>
      <protection locked="0"/>
    </xf>
    <xf numFmtId="0" fontId="5" fillId="0" borderId="17" xfId="0" applyFont="1" applyBorder="1" applyAlignment="1" applyProtection="1">
      <alignment horizontal="center"/>
      <protection locked="0"/>
    </xf>
    <xf numFmtId="0" fontId="5" fillId="0" borderId="18" xfId="0" applyFont="1" applyBorder="1" applyAlignment="1" applyProtection="1">
      <alignment horizontal="center"/>
      <protection locked="0"/>
    </xf>
    <xf numFmtId="0" fontId="7" fillId="0" borderId="7" xfId="0" applyFont="1" applyBorder="1" applyAlignment="1" applyProtection="1">
      <alignment horizontal="center"/>
    </xf>
    <xf numFmtId="0" fontId="7" fillId="0" borderId="20" xfId="0" applyFont="1" applyBorder="1" applyAlignment="1" applyProtection="1">
      <alignment horizontal="center"/>
      <protection locked="0"/>
    </xf>
    <xf numFmtId="0" fontId="5" fillId="0" borderId="20" xfId="0" applyFont="1" applyBorder="1" applyAlignment="1" applyProtection="1">
      <alignment horizontal="center"/>
      <protection locked="0"/>
    </xf>
    <xf numFmtId="0" fontId="5" fillId="0" borderId="20" xfId="0" applyFont="1" applyBorder="1" applyAlignment="1" applyProtection="1">
      <alignment horizontal="center"/>
      <protection locked="0"/>
    </xf>
    <xf numFmtId="0" fontId="5" fillId="0" borderId="21" xfId="0" applyFont="1" applyBorder="1" applyAlignment="1" applyProtection="1">
      <alignment horizontal="center"/>
      <protection locked="0"/>
    </xf>
    <xf numFmtId="0" fontId="7" fillId="0" borderId="8" xfId="0" applyFont="1" applyBorder="1" applyAlignment="1" applyProtection="1">
      <alignment horizontal="center"/>
    </xf>
    <xf numFmtId="0" fontId="7" fillId="0" borderId="22" xfId="0" applyFont="1" applyBorder="1" applyAlignment="1" applyProtection="1">
      <alignment horizontal="center"/>
      <protection locked="0"/>
    </xf>
    <xf numFmtId="0" fontId="5" fillId="0" borderId="22" xfId="0" applyFont="1" applyBorder="1" applyAlignment="1" applyProtection="1">
      <alignment horizontal="center"/>
      <protection locked="0"/>
    </xf>
    <xf numFmtId="0" fontId="5" fillId="0" borderId="22" xfId="0" applyFont="1" applyBorder="1" applyAlignment="1" applyProtection="1">
      <alignment horizontal="center"/>
      <protection locked="0"/>
    </xf>
    <xf numFmtId="0" fontId="5" fillId="0" borderId="23" xfId="0" applyFont="1" applyBorder="1" applyAlignment="1" applyProtection="1">
      <alignment horizontal="center"/>
      <protection locked="0"/>
    </xf>
    <xf numFmtId="0" fontId="7" fillId="0" borderId="5" xfId="0" applyFont="1" applyBorder="1" applyAlignment="1" applyProtection="1">
      <alignment horizontal="left"/>
    </xf>
    <xf numFmtId="0" fontId="5" fillId="0" borderId="17" xfId="0" applyFont="1" applyBorder="1" applyAlignment="1" applyProtection="1">
      <alignment horizontal="left"/>
      <protection locked="0"/>
    </xf>
    <xf numFmtId="0" fontId="5" fillId="0" borderId="9" xfId="0" applyFont="1" applyBorder="1" applyAlignment="1" applyProtection="1">
      <alignment horizontal="left"/>
      <protection locked="0"/>
    </xf>
    <xf numFmtId="0" fontId="5" fillId="0" borderId="18" xfId="0" applyFont="1" applyBorder="1" applyAlignment="1" applyProtection="1">
      <alignment horizontal="left"/>
      <protection locked="0"/>
    </xf>
    <xf numFmtId="165" fontId="5" fillId="0" borderId="17" xfId="0" applyNumberFormat="1" applyFont="1" applyBorder="1" applyAlignment="1" applyProtection="1">
      <alignment horizontal="center"/>
      <protection locked="0"/>
    </xf>
    <xf numFmtId="165" fontId="5" fillId="0" borderId="18" xfId="0" applyNumberFormat="1" applyFont="1" applyBorder="1" applyAlignment="1" applyProtection="1">
      <alignment horizontal="center"/>
      <protection locked="0"/>
    </xf>
    <xf numFmtId="1" fontId="5" fillId="0" borderId="17" xfId="0" applyNumberFormat="1" applyFont="1" applyFill="1" applyBorder="1" applyAlignment="1" applyProtection="1">
      <alignment horizontal="center"/>
      <protection locked="0"/>
    </xf>
    <xf numFmtId="1" fontId="5" fillId="0" borderId="9" xfId="0" applyNumberFormat="1" applyFont="1" applyFill="1" applyBorder="1" applyAlignment="1" applyProtection="1">
      <alignment horizontal="center"/>
      <protection locked="0"/>
    </xf>
    <xf numFmtId="1" fontId="5" fillId="0" borderId="18" xfId="0" applyNumberFormat="1" applyFont="1" applyFill="1" applyBorder="1" applyAlignment="1" applyProtection="1">
      <alignment horizontal="center"/>
      <protection locked="0"/>
    </xf>
    <xf numFmtId="49" fontId="5" fillId="0" borderId="17" xfId="0" applyNumberFormat="1" applyFont="1" applyFill="1" applyBorder="1" applyAlignment="1" applyProtection="1">
      <alignment horizontal="center"/>
      <protection locked="0"/>
    </xf>
    <xf numFmtId="49" fontId="5" fillId="0" borderId="18" xfId="0" applyNumberFormat="1" applyFont="1" applyFill="1" applyBorder="1" applyAlignment="1" applyProtection="1">
      <alignment horizontal="center"/>
      <protection locked="0"/>
    </xf>
    <xf numFmtId="0" fontId="7" fillId="0" borderId="8" xfId="0" applyFont="1" applyBorder="1" applyAlignment="1" applyProtection="1">
      <alignment horizontal="left"/>
    </xf>
    <xf numFmtId="0" fontId="5" fillId="0" borderId="22" xfId="0" applyFont="1" applyBorder="1" applyAlignment="1" applyProtection="1">
      <alignment horizontal="left"/>
      <protection locked="0"/>
    </xf>
    <xf numFmtId="0" fontId="5" fillId="0" borderId="31" xfId="0" applyFont="1" applyBorder="1" applyAlignment="1" applyProtection="1">
      <alignment horizontal="left"/>
      <protection locked="0"/>
    </xf>
    <xf numFmtId="0" fontId="5" fillId="0" borderId="23" xfId="0" applyFont="1" applyBorder="1" applyAlignment="1" applyProtection="1">
      <alignment horizontal="left"/>
      <protection locked="0"/>
    </xf>
    <xf numFmtId="165" fontId="5" fillId="0" borderId="22" xfId="0" applyNumberFormat="1" applyFont="1" applyBorder="1" applyAlignment="1" applyProtection="1">
      <alignment horizontal="center"/>
      <protection locked="0"/>
    </xf>
    <xf numFmtId="165" fontId="5" fillId="0" borderId="23" xfId="0" applyNumberFormat="1" applyFont="1" applyBorder="1" applyAlignment="1" applyProtection="1">
      <alignment horizontal="center"/>
      <protection locked="0"/>
    </xf>
    <xf numFmtId="1" fontId="5" fillId="0" borderId="22" xfId="0" applyNumberFormat="1" applyFont="1" applyFill="1" applyBorder="1" applyAlignment="1" applyProtection="1">
      <alignment horizontal="center"/>
      <protection locked="0"/>
    </xf>
    <xf numFmtId="1" fontId="5" fillId="0" borderId="31" xfId="0" applyNumberFormat="1" applyFont="1" applyFill="1" applyBorder="1" applyAlignment="1" applyProtection="1">
      <alignment horizontal="center"/>
      <protection locked="0"/>
    </xf>
    <xf numFmtId="1" fontId="5" fillId="0" borderId="23" xfId="0" applyNumberFormat="1" applyFont="1" applyFill="1" applyBorder="1" applyAlignment="1" applyProtection="1">
      <alignment horizontal="center"/>
      <protection locked="0"/>
    </xf>
    <xf numFmtId="49" fontId="5" fillId="0" borderId="22" xfId="0" applyNumberFormat="1" applyFont="1" applyFill="1" applyBorder="1" applyAlignment="1" applyProtection="1">
      <alignment horizontal="center"/>
      <protection locked="0"/>
    </xf>
    <xf numFmtId="49" fontId="5" fillId="0" borderId="23" xfId="0" applyNumberFormat="1" applyFont="1" applyFill="1" applyBorder="1" applyAlignment="1" applyProtection="1">
      <alignment horizontal="center"/>
      <protection locked="0"/>
    </xf>
    <xf numFmtId="0" fontId="7" fillId="0" borderId="28" xfId="0" applyFont="1" applyBorder="1" applyProtection="1"/>
    <xf numFmtId="0" fontId="7" fillId="0" borderId="1" xfId="0" applyFont="1" applyBorder="1" applyProtection="1"/>
    <xf numFmtId="0" fontId="7" fillId="0" borderId="29" xfId="0" applyFont="1" applyBorder="1" applyProtection="1"/>
    <xf numFmtId="2" fontId="7" fillId="0" borderId="28" xfId="0" applyNumberFormat="1" applyFont="1" applyBorder="1" applyProtection="1"/>
    <xf numFmtId="0" fontId="7" fillId="0" borderId="1" xfId="0" applyFont="1" applyBorder="1" applyAlignment="1" applyProtection="1">
      <alignment horizontal="center"/>
    </xf>
    <xf numFmtId="1" fontId="0" fillId="0" borderId="0" xfId="0" applyNumberFormat="1" applyProtection="1">
      <protection locked="0"/>
    </xf>
    <xf numFmtId="165" fontId="0" fillId="0" borderId="0" xfId="0" applyNumberFormat="1" applyProtection="1">
      <protection locked="0"/>
    </xf>
    <xf numFmtId="167" fontId="0" fillId="0" borderId="0" xfId="0" applyNumberFormat="1" applyProtection="1">
      <protection locked="0"/>
    </xf>
  </cellXfs>
  <cellStyles count="1">
    <cellStyle name="Standard" xfId="0" builtinId="0"/>
  </cellStyles>
  <dxfs count="70">
    <dxf>
      <fill>
        <patternFill patternType="solid">
          <fgColor indexed="34"/>
          <bgColor indexed="13"/>
        </patternFill>
      </fill>
    </dxf>
    <dxf>
      <fill>
        <patternFill patternType="solid">
          <fgColor indexed="34"/>
          <bgColor indexed="13"/>
        </patternFill>
      </fill>
    </dxf>
    <dxf>
      <font>
        <b val="0"/>
        <condense val="0"/>
        <extend val="0"/>
        <color indexed="8"/>
      </font>
      <fill>
        <patternFill patternType="solid">
          <fgColor indexed="60"/>
          <bgColor indexed="10"/>
        </patternFill>
      </fill>
    </dxf>
    <dxf>
      <fill>
        <patternFill patternType="solid">
          <fgColor indexed="34"/>
          <bgColor indexed="13"/>
        </patternFill>
      </fill>
    </dxf>
    <dxf>
      <fill>
        <patternFill patternType="solid">
          <fgColor indexed="34"/>
          <bgColor indexed="13"/>
        </patternFill>
      </fill>
    </dxf>
    <dxf>
      <font>
        <b val="0"/>
        <condense val="0"/>
        <extend val="0"/>
        <color indexed="8"/>
      </font>
      <fill>
        <patternFill patternType="solid">
          <fgColor indexed="60"/>
          <bgColor indexed="10"/>
        </patternFill>
      </fill>
    </dxf>
    <dxf>
      <fill>
        <patternFill patternType="solid">
          <fgColor indexed="34"/>
          <bgColor indexed="13"/>
        </patternFill>
      </fill>
    </dxf>
    <dxf>
      <fill>
        <patternFill patternType="solid">
          <fgColor indexed="34"/>
          <bgColor indexed="13"/>
        </patternFill>
      </fill>
    </dxf>
    <dxf>
      <font>
        <b val="0"/>
        <condense val="0"/>
        <extend val="0"/>
        <color indexed="8"/>
      </font>
      <fill>
        <patternFill patternType="solid">
          <fgColor indexed="60"/>
          <bgColor indexed="10"/>
        </patternFill>
      </fill>
    </dxf>
    <dxf>
      <fill>
        <patternFill patternType="solid">
          <fgColor indexed="34"/>
          <bgColor indexed="13"/>
        </patternFill>
      </fill>
    </dxf>
    <dxf>
      <fill>
        <patternFill patternType="solid">
          <fgColor indexed="34"/>
          <bgColor indexed="13"/>
        </patternFill>
      </fill>
    </dxf>
    <dxf>
      <font>
        <b val="0"/>
        <condense val="0"/>
        <extend val="0"/>
        <color indexed="8"/>
      </font>
      <fill>
        <patternFill patternType="solid">
          <fgColor indexed="60"/>
          <bgColor indexed="10"/>
        </patternFill>
      </fill>
    </dxf>
    <dxf>
      <fill>
        <patternFill patternType="solid">
          <fgColor indexed="34"/>
          <bgColor indexed="13"/>
        </patternFill>
      </fill>
    </dxf>
    <dxf>
      <fill>
        <patternFill patternType="solid">
          <fgColor indexed="34"/>
          <bgColor indexed="13"/>
        </patternFill>
      </fill>
    </dxf>
    <dxf>
      <font>
        <b val="0"/>
        <condense val="0"/>
        <extend val="0"/>
        <color indexed="8"/>
      </font>
      <fill>
        <patternFill patternType="solid">
          <fgColor indexed="60"/>
          <bgColor indexed="10"/>
        </patternFill>
      </fill>
    </dxf>
    <dxf>
      <fill>
        <patternFill patternType="solid">
          <fgColor indexed="34"/>
          <bgColor indexed="13"/>
        </patternFill>
      </fill>
    </dxf>
    <dxf>
      <fill>
        <patternFill patternType="solid">
          <fgColor indexed="34"/>
          <bgColor indexed="13"/>
        </patternFill>
      </fill>
    </dxf>
    <dxf>
      <font>
        <b val="0"/>
        <condense val="0"/>
        <extend val="0"/>
        <color indexed="8"/>
      </font>
      <fill>
        <patternFill patternType="solid">
          <fgColor indexed="60"/>
          <bgColor indexed="10"/>
        </patternFill>
      </fill>
    </dxf>
    <dxf>
      <font>
        <condense val="0"/>
        <extend val="0"/>
        <color indexed="10"/>
      </font>
      <fill>
        <patternFill>
          <bgColor indexed="13"/>
        </patternFill>
      </fill>
    </dxf>
    <dxf>
      <font>
        <condense val="0"/>
        <extend val="0"/>
        <color indexed="10"/>
      </font>
      <fill>
        <patternFill>
          <bgColor indexed="13"/>
        </patternFill>
      </fill>
    </dxf>
    <dxf>
      <font>
        <condense val="0"/>
        <extend val="0"/>
        <color indexed="10"/>
      </font>
      <fill>
        <patternFill>
          <bgColor indexed="13"/>
        </patternFill>
      </fill>
    </dxf>
    <dxf>
      <font>
        <condense val="0"/>
        <extend val="0"/>
        <color indexed="10"/>
      </font>
      <fill>
        <patternFill>
          <bgColor indexed="13"/>
        </patternFill>
      </fill>
    </dxf>
    <dxf>
      <font>
        <condense val="0"/>
        <extend val="0"/>
        <color indexed="10"/>
      </font>
      <fill>
        <patternFill>
          <bgColor indexed="13"/>
        </patternFill>
      </fill>
    </dxf>
    <dxf>
      <font>
        <condense val="0"/>
        <extend val="0"/>
        <color indexed="10"/>
      </font>
      <fill>
        <patternFill>
          <bgColor indexed="13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190500</xdr:colOff>
      <xdr:row>6</xdr:row>
      <xdr:rowOff>152400</xdr:rowOff>
    </xdr:to>
    <xdr:pic>
      <xdr:nvPicPr>
        <xdr:cNvPr id="5" name="Grafik 3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1000" y="0"/>
          <a:ext cx="981075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20</xdr:col>
      <xdr:colOff>47625</xdr:colOff>
      <xdr:row>0</xdr:row>
      <xdr:rowOff>0</xdr:rowOff>
    </xdr:from>
    <xdr:to>
      <xdr:col>22</xdr:col>
      <xdr:colOff>714375</xdr:colOff>
      <xdr:row>6</xdr:row>
      <xdr:rowOff>152400</xdr:rowOff>
    </xdr:to>
    <xdr:pic>
      <xdr:nvPicPr>
        <xdr:cNvPr id="6" name="Grafik 3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763000" y="0"/>
          <a:ext cx="1524000" cy="1216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76200</xdr:colOff>
      <xdr:row>6</xdr:row>
      <xdr:rowOff>152400</xdr:rowOff>
    </xdr:to>
    <xdr:pic>
      <xdr:nvPicPr>
        <xdr:cNvPr id="2" name="Grafik 3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97155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1317625</xdr:colOff>
      <xdr:row>0</xdr:row>
      <xdr:rowOff>0</xdr:rowOff>
    </xdr:from>
    <xdr:to>
      <xdr:col>21</xdr:col>
      <xdr:colOff>523875</xdr:colOff>
      <xdr:row>6</xdr:row>
      <xdr:rowOff>152400</xdr:rowOff>
    </xdr:to>
    <xdr:pic>
      <xdr:nvPicPr>
        <xdr:cNvPr id="3" name="Grafik 3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048625" y="0"/>
          <a:ext cx="1508125" cy="1216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266700</xdr:colOff>
      <xdr:row>4</xdr:row>
      <xdr:rowOff>57150</xdr:rowOff>
    </xdr:to>
    <xdr:pic>
      <xdr:nvPicPr>
        <xdr:cNvPr id="2" name="Grafik 3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981075" cy="1219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542925</xdr:colOff>
      <xdr:row>0</xdr:row>
      <xdr:rowOff>0</xdr:rowOff>
    </xdr:from>
    <xdr:to>
      <xdr:col>14</xdr:col>
      <xdr:colOff>742950</xdr:colOff>
      <xdr:row>4</xdr:row>
      <xdr:rowOff>57150</xdr:rowOff>
    </xdr:to>
    <xdr:pic>
      <xdr:nvPicPr>
        <xdr:cNvPr id="3" name="Grafik 3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372350" y="0"/>
          <a:ext cx="962025" cy="1219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DM%20weibl%20U18%20Hallerstein%20neu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Anleitung"/>
      <sheetName val="Wettkampfbestimmungen"/>
      <sheetName val="Mannschaften"/>
      <sheetName val="Leitung und Ort"/>
      <sheetName val="Spielplan-Sa"/>
      <sheetName val="Spielplan-So"/>
      <sheetName val="Spielbericht"/>
      <sheetName val="Gruppe A"/>
      <sheetName val="Gruppe B"/>
      <sheetName val="Gruppe 7 - 11"/>
      <sheetName val="Spielereinsatzliste A1"/>
      <sheetName val="Spielereinsatzliste A2"/>
      <sheetName val="Spielereinsatzliste A3"/>
      <sheetName val="Spielereinsatzliste A4"/>
      <sheetName val="Spielereinsatzliste A5"/>
      <sheetName val="Spielereinsatzliste B1"/>
      <sheetName val="Spielereinsatzliste B2"/>
      <sheetName val="Spielereinsatzliste B3"/>
      <sheetName val="Spielereinsatzliste B4"/>
      <sheetName val="Spielereinsatzliste B5"/>
      <sheetName val="Spielereinsatzliste B6"/>
      <sheetName val="Mannschaftsaufstellungen"/>
      <sheetName val="Siegerliste"/>
      <sheetName val="geografische Verteilung"/>
      <sheetName val="Abrechnung"/>
    </sheetNames>
    <sheetDataSet>
      <sheetData sheetId="0"/>
      <sheetData sheetId="1"/>
      <sheetData sheetId="2">
        <row r="2">
          <cell r="D2" t="str">
            <v xml:space="preserve"> Deutsche Meisterschaft der Jugend  Feld   2019</v>
          </cell>
        </row>
        <row r="3">
          <cell r="K3" t="str">
            <v>W U18</v>
          </cell>
          <cell r="U3" t="str">
            <v>01.01.</v>
          </cell>
          <cell r="X3">
            <v>2001</v>
          </cell>
        </row>
        <row r="4">
          <cell r="I4" t="str">
            <v>Hallerstein</v>
          </cell>
          <cell r="P4">
            <v>43715</v>
          </cell>
          <cell r="T4">
            <v>43716</v>
          </cell>
        </row>
        <row r="5">
          <cell r="A5" t="str">
            <v xml:space="preserve">Ausrichter:     </v>
          </cell>
          <cell r="N5" t="str">
            <v>TV Hallerstein</v>
          </cell>
        </row>
        <row r="10">
          <cell r="C10" t="str">
            <v>Nord 1</v>
          </cell>
          <cell r="I10" t="str">
            <v>Nord 3</v>
          </cell>
          <cell r="N10" t="str">
            <v>Süd 2</v>
          </cell>
          <cell r="S10" t="str">
            <v>West 1</v>
          </cell>
          <cell r="X10" t="str">
            <v>Ost 2</v>
          </cell>
        </row>
        <row r="11">
          <cell r="C11" t="str">
            <v>TV Jahn Schneverdingen</v>
          </cell>
          <cell r="I11" t="str">
            <v>Ahlhorner SV</v>
          </cell>
          <cell r="N11" t="str">
            <v>TSV Calw</v>
          </cell>
          <cell r="S11" t="str">
            <v>TSV Pfungstadt</v>
          </cell>
          <cell r="X11" t="str">
            <v>Berliner Turnerschaft</v>
          </cell>
        </row>
        <row r="158">
          <cell r="C158" t="str">
            <v>Süd 1</v>
          </cell>
          <cell r="I158" t="str">
            <v>Süd 3</v>
          </cell>
          <cell r="N158" t="str">
            <v>Ausrichter</v>
          </cell>
          <cell r="S158" t="str">
            <v>Nord 2</v>
          </cell>
          <cell r="X158" t="str">
            <v>West 2</v>
          </cell>
          <cell r="AC158" t="str">
            <v>Ost 1</v>
          </cell>
        </row>
        <row r="159">
          <cell r="C159" t="str">
            <v>SV EnergieGörlitz</v>
          </cell>
          <cell r="I159" t="str">
            <v>TSV Staffelstein</v>
          </cell>
          <cell r="N159" t="str">
            <v>ASV Veitsbronn Siegelsdorf</v>
          </cell>
          <cell r="S159" t="str">
            <v>TSV Bayer 04 Leverkusen</v>
          </cell>
          <cell r="X159" t="str">
            <v>TV Waibstadt</v>
          </cell>
          <cell r="AC159" t="str">
            <v>VfL Kellinghusen</v>
          </cell>
        </row>
        <row r="182">
          <cell r="P182" t="str">
            <v>F30</v>
          </cell>
        </row>
        <row r="183">
          <cell r="P183" t="str">
            <v>M 35</v>
          </cell>
        </row>
        <row r="184">
          <cell r="P184" t="str">
            <v>M 45</v>
          </cell>
        </row>
        <row r="185">
          <cell r="P185" t="str">
            <v>M 55</v>
          </cell>
        </row>
        <row r="186">
          <cell r="P186" t="str">
            <v>M 60</v>
          </cell>
        </row>
      </sheetData>
      <sheetData sheetId="3"/>
      <sheetData sheetId="4">
        <row r="12">
          <cell r="I12" t="str">
            <v>Titelverteidiger: Jahn Schneverdingen</v>
          </cell>
        </row>
      </sheetData>
      <sheetData sheetId="5">
        <row r="26">
          <cell r="A26">
            <v>13</v>
          </cell>
          <cell r="B26">
            <v>0.375</v>
          </cell>
          <cell r="C26">
            <v>30</v>
          </cell>
          <cell r="D26">
            <v>3</v>
          </cell>
          <cell r="X26">
            <v>43716</v>
          </cell>
        </row>
        <row r="27">
          <cell r="E27" t="str">
            <v/>
          </cell>
          <cell r="F27" t="str">
            <v>:</v>
          </cell>
          <cell r="G27" t="str">
            <v/>
          </cell>
          <cell r="K27" t="str">
            <v>:</v>
          </cell>
          <cell r="S27" t="str">
            <v/>
          </cell>
          <cell r="W27" t="str">
            <v>Platz 7 -11</v>
          </cell>
        </row>
        <row r="28">
          <cell r="A28">
            <v>13</v>
          </cell>
          <cell r="B28">
            <v>0.375</v>
          </cell>
          <cell r="C28">
            <v>31</v>
          </cell>
          <cell r="D28">
            <v>4</v>
          </cell>
          <cell r="X28">
            <v>43716</v>
          </cell>
        </row>
        <row r="29">
          <cell r="E29" t="str">
            <v/>
          </cell>
          <cell r="F29" t="str">
            <v>:</v>
          </cell>
          <cell r="G29" t="str">
            <v/>
          </cell>
          <cell r="K29" t="str">
            <v>:</v>
          </cell>
          <cell r="S29" t="str">
            <v/>
          </cell>
          <cell r="W29" t="str">
            <v>Platz 7 -11</v>
          </cell>
        </row>
        <row r="30">
          <cell r="A30">
            <v>14</v>
          </cell>
          <cell r="B30">
            <v>0.40277777777777779</v>
          </cell>
          <cell r="C30">
            <v>32</v>
          </cell>
          <cell r="D30">
            <v>3</v>
          </cell>
          <cell r="X30">
            <v>43716</v>
          </cell>
        </row>
        <row r="31">
          <cell r="E31" t="str">
            <v/>
          </cell>
          <cell r="F31" t="str">
            <v>:</v>
          </cell>
          <cell r="G31" t="str">
            <v/>
          </cell>
          <cell r="K31" t="str">
            <v>:</v>
          </cell>
          <cell r="S31" t="str">
            <v/>
          </cell>
          <cell r="W31" t="str">
            <v>Qualifikation</v>
          </cell>
        </row>
        <row r="32">
          <cell r="A32">
            <v>14</v>
          </cell>
          <cell r="B32">
            <v>0.40277777777777779</v>
          </cell>
          <cell r="C32">
            <v>33</v>
          </cell>
          <cell r="D32">
            <v>4</v>
          </cell>
          <cell r="X32">
            <v>43716</v>
          </cell>
        </row>
        <row r="33">
          <cell r="E33" t="str">
            <v/>
          </cell>
          <cell r="F33" t="str">
            <v>:</v>
          </cell>
          <cell r="G33" t="str">
            <v/>
          </cell>
          <cell r="K33" t="str">
            <v>:</v>
          </cell>
          <cell r="S33" t="str">
            <v/>
          </cell>
          <cell r="W33" t="str">
            <v>Qualifikation</v>
          </cell>
        </row>
        <row r="34">
          <cell r="A34">
            <v>15</v>
          </cell>
          <cell r="B34">
            <v>0.43055555555555558</v>
          </cell>
          <cell r="C34">
            <v>34</v>
          </cell>
          <cell r="D34">
            <v>3</v>
          </cell>
          <cell r="X34">
            <v>43716</v>
          </cell>
        </row>
        <row r="35">
          <cell r="E35" t="str">
            <v/>
          </cell>
          <cell r="F35" t="str">
            <v>:</v>
          </cell>
          <cell r="G35" t="str">
            <v/>
          </cell>
          <cell r="K35" t="str">
            <v>:</v>
          </cell>
          <cell r="S35" t="str">
            <v/>
          </cell>
          <cell r="W35" t="str">
            <v>Platz 7 -11</v>
          </cell>
        </row>
        <row r="36">
          <cell r="A36">
            <v>15</v>
          </cell>
          <cell r="B36">
            <v>0.43055555555555558</v>
          </cell>
          <cell r="C36">
            <v>35</v>
          </cell>
          <cell r="D36">
            <v>4</v>
          </cell>
          <cell r="X36">
            <v>43716</v>
          </cell>
        </row>
        <row r="37">
          <cell r="E37" t="str">
            <v/>
          </cell>
          <cell r="F37" t="str">
            <v>:</v>
          </cell>
          <cell r="G37" t="str">
            <v/>
          </cell>
          <cell r="K37" t="str">
            <v>:</v>
          </cell>
          <cell r="S37" t="str">
            <v/>
          </cell>
          <cell r="W37" t="str">
            <v>Platz 7 -11</v>
          </cell>
        </row>
        <row r="38">
          <cell r="A38">
            <v>16</v>
          </cell>
          <cell r="B38">
            <v>0.45833333333333337</v>
          </cell>
          <cell r="C38">
            <v>36</v>
          </cell>
          <cell r="D38">
            <v>3</v>
          </cell>
          <cell r="X38">
            <v>43716</v>
          </cell>
        </row>
        <row r="39">
          <cell r="E39" t="str">
            <v/>
          </cell>
          <cell r="F39" t="str">
            <v>:</v>
          </cell>
          <cell r="G39" t="str">
            <v/>
          </cell>
          <cell r="K39" t="str">
            <v>:</v>
          </cell>
          <cell r="S39" t="str">
            <v>TV Hallerstein</v>
          </cell>
          <cell r="W39" t="str">
            <v>Halbfinale</v>
          </cell>
        </row>
        <row r="40">
          <cell r="A40">
            <v>16</v>
          </cell>
          <cell r="B40">
            <v>0.45833333333333337</v>
          </cell>
          <cell r="C40">
            <v>37</v>
          </cell>
          <cell r="D40">
            <v>4</v>
          </cell>
          <cell r="X40">
            <v>43716</v>
          </cell>
        </row>
        <row r="41">
          <cell r="E41" t="str">
            <v/>
          </cell>
          <cell r="F41" t="str">
            <v>:</v>
          </cell>
          <cell r="G41" t="str">
            <v/>
          </cell>
          <cell r="K41" t="str">
            <v>:</v>
          </cell>
          <cell r="S41" t="str">
            <v>TV Hallerstein</v>
          </cell>
          <cell r="W41" t="str">
            <v>Halbfinale</v>
          </cell>
        </row>
        <row r="42">
          <cell r="A42">
            <v>17</v>
          </cell>
          <cell r="B42">
            <v>0.48611111111111116</v>
          </cell>
          <cell r="C42">
            <v>38</v>
          </cell>
          <cell r="D42">
            <v>3</v>
          </cell>
          <cell r="X42">
            <v>43716</v>
          </cell>
        </row>
        <row r="43">
          <cell r="E43" t="str">
            <v/>
          </cell>
          <cell r="F43" t="str">
            <v>:</v>
          </cell>
          <cell r="G43" t="str">
            <v/>
          </cell>
          <cell r="K43" t="str">
            <v>:</v>
          </cell>
          <cell r="S43" t="str">
            <v>TV Hallerstein</v>
          </cell>
          <cell r="W43" t="str">
            <v>Platz 5/6</v>
          </cell>
        </row>
        <row r="44">
          <cell r="A44">
            <v>17</v>
          </cell>
          <cell r="B44">
            <v>0.48611111111111116</v>
          </cell>
          <cell r="C44">
            <v>39</v>
          </cell>
          <cell r="D44">
            <v>4</v>
          </cell>
          <cell r="X44">
            <v>43716</v>
          </cell>
        </row>
        <row r="45">
          <cell r="E45" t="str">
            <v/>
          </cell>
          <cell r="F45" t="str">
            <v>:</v>
          </cell>
          <cell r="G45" t="str">
            <v/>
          </cell>
          <cell r="K45" t="str">
            <v>:</v>
          </cell>
          <cell r="S45" t="str">
            <v/>
          </cell>
          <cell r="W45" t="str">
            <v>Platz 7 -11</v>
          </cell>
        </row>
        <row r="46">
          <cell r="A46">
            <v>18</v>
          </cell>
          <cell r="B46">
            <v>0.51388888888888895</v>
          </cell>
          <cell r="C46">
            <v>40</v>
          </cell>
          <cell r="D46">
            <v>3</v>
          </cell>
          <cell r="X46">
            <v>43716</v>
          </cell>
        </row>
        <row r="47">
          <cell r="E47" t="str">
            <v/>
          </cell>
          <cell r="F47" t="str">
            <v>:</v>
          </cell>
          <cell r="G47" t="str">
            <v/>
          </cell>
          <cell r="K47" t="str">
            <v>:</v>
          </cell>
          <cell r="S47" t="str">
            <v>TV Hallerstein</v>
          </cell>
          <cell r="W47" t="str">
            <v>Platz 3/4</v>
          </cell>
        </row>
        <row r="48">
          <cell r="A48">
            <v>18</v>
          </cell>
          <cell r="B48">
            <v>0.51388888888888895</v>
          </cell>
          <cell r="C48">
            <v>41</v>
          </cell>
          <cell r="D48">
            <v>4</v>
          </cell>
          <cell r="X48">
            <v>43716</v>
          </cell>
        </row>
        <row r="49">
          <cell r="E49" t="str">
            <v/>
          </cell>
          <cell r="F49" t="str">
            <v>:</v>
          </cell>
          <cell r="G49" t="str">
            <v/>
          </cell>
          <cell r="K49" t="str">
            <v>:</v>
          </cell>
          <cell r="S49" t="str">
            <v/>
          </cell>
          <cell r="W49" t="str">
            <v>Platz 7 -11</v>
          </cell>
        </row>
        <row r="50">
          <cell r="A50">
            <v>19</v>
          </cell>
          <cell r="B50">
            <v>0.54166666666666674</v>
          </cell>
          <cell r="C50">
            <v>42</v>
          </cell>
          <cell r="D50">
            <v>1</v>
          </cell>
          <cell r="X50">
            <v>43716</v>
          </cell>
        </row>
        <row r="51">
          <cell r="E51" t="str">
            <v/>
          </cell>
          <cell r="F51" t="str">
            <v>:</v>
          </cell>
          <cell r="G51" t="str">
            <v/>
          </cell>
          <cell r="K51" t="str">
            <v>:</v>
          </cell>
          <cell r="W51" t="str">
            <v>Finale</v>
          </cell>
        </row>
      </sheetData>
      <sheetData sheetId="6"/>
      <sheetData sheetId="7">
        <row r="26">
          <cell r="AR26">
            <v>0</v>
          </cell>
        </row>
        <row r="31">
          <cell r="J31" t="str">
            <v/>
          </cell>
        </row>
        <row r="32">
          <cell r="J32" t="str">
            <v/>
          </cell>
        </row>
        <row r="33">
          <cell r="J33" t="str">
            <v/>
          </cell>
        </row>
        <row r="34">
          <cell r="J34" t="str">
            <v/>
          </cell>
        </row>
        <row r="35">
          <cell r="J35" t="str">
            <v/>
          </cell>
        </row>
      </sheetData>
      <sheetData sheetId="8">
        <row r="29">
          <cell r="AX29">
            <v>0</v>
          </cell>
        </row>
        <row r="34">
          <cell r="J34" t="str">
            <v/>
          </cell>
        </row>
        <row r="35">
          <cell r="J35" t="str">
            <v/>
          </cell>
        </row>
        <row r="36">
          <cell r="J36" t="str">
            <v/>
          </cell>
        </row>
        <row r="37">
          <cell r="J37" t="str">
            <v/>
          </cell>
        </row>
        <row r="38">
          <cell r="J38" t="str">
            <v/>
          </cell>
        </row>
        <row r="39">
          <cell r="J39" t="str">
            <v/>
          </cell>
        </row>
      </sheetData>
      <sheetData sheetId="9">
        <row r="26">
          <cell r="AR26">
            <v>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theme/theme1.xml><?xml version="1.0" encoding="utf-8"?>
<a:theme xmlns:a="http://schemas.openxmlformats.org/drawingml/2006/main" name="Larissa-Design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Q70"/>
  <sheetViews>
    <sheetView tabSelected="1" zoomScaleNormal="100" workbookViewId="0">
      <selection activeCell="C13" sqref="C13"/>
    </sheetView>
  </sheetViews>
  <sheetFormatPr baseColWidth="10" defaultRowHeight="12.75"/>
  <cols>
    <col min="1" max="1" width="5.7109375" style="10" customWidth="1"/>
    <col min="2" max="2" width="4.5703125" style="156" customWidth="1"/>
    <col min="3" max="3" width="9.140625" style="156" bestFit="1" customWidth="1"/>
    <col min="4" max="4" width="7.28515625" style="156" customWidth="1"/>
    <col min="5" max="5" width="5.28515625" style="165" customWidth="1"/>
    <col min="6" max="6" width="21.7109375" style="156" customWidth="1"/>
    <col min="7" max="7" width="0.85546875" style="156" customWidth="1"/>
    <col min="8" max="8" width="10.85546875" style="156" customWidth="1"/>
    <col min="9" max="9" width="2.7109375" style="156" customWidth="1"/>
    <col min="10" max="10" width="10.28515625" style="156" customWidth="1"/>
    <col min="11" max="11" width="4.28515625" style="156" customWidth="1"/>
    <col min="12" max="12" width="1.7109375" style="156" customWidth="1"/>
    <col min="13" max="14" width="4.28515625" style="156" customWidth="1"/>
    <col min="15" max="15" width="1.7109375" style="156" customWidth="1"/>
    <col min="16" max="17" width="4.28515625" style="156" customWidth="1"/>
    <col min="18" max="18" width="1.7109375" style="156" customWidth="1"/>
    <col min="19" max="19" width="4.28515625" style="156" customWidth="1"/>
    <col min="20" max="20" width="21.7109375" style="156" customWidth="1"/>
    <col min="21" max="21" width="10.28515625" style="156" customWidth="1"/>
    <col min="22" max="22" width="2.7109375" style="10" customWidth="1"/>
    <col min="23" max="23" width="11" style="10" customWidth="1"/>
    <col min="24" max="24" width="25.85546875" style="156" hidden="1" customWidth="1"/>
    <col min="25" max="25" width="11.42578125" style="156" hidden="1" customWidth="1"/>
    <col min="26" max="31" width="4.85546875" style="165" hidden="1" customWidth="1"/>
    <col min="32" max="32" width="5.7109375" style="165" customWidth="1"/>
    <col min="33" max="33" width="1.7109375" style="165" customWidth="1"/>
    <col min="34" max="35" width="5.7109375" style="165" customWidth="1"/>
    <col min="36" max="36" width="1.7109375" style="165" customWidth="1"/>
    <col min="37" max="38" width="5.7109375" style="165" customWidth="1"/>
    <col min="39" max="39" width="1.7109375" style="165" customWidth="1"/>
    <col min="40" max="40" width="5.7109375" style="165" customWidth="1"/>
    <col min="41" max="43" width="11.42578125" style="17"/>
    <col min="44" max="256" width="11.42578125" style="156"/>
    <col min="257" max="257" width="5.7109375" style="156" customWidth="1"/>
    <col min="258" max="258" width="4.5703125" style="156" customWidth="1"/>
    <col min="259" max="259" width="9.140625" style="156" bestFit="1" customWidth="1"/>
    <col min="260" max="260" width="7.28515625" style="156" customWidth="1"/>
    <col min="261" max="261" width="5.28515625" style="156" customWidth="1"/>
    <col min="262" max="262" width="21.7109375" style="156" customWidth="1"/>
    <col min="263" max="263" width="0.85546875" style="156" customWidth="1"/>
    <col min="264" max="264" width="10.85546875" style="156" customWidth="1"/>
    <col min="265" max="265" width="2.7109375" style="156" customWidth="1"/>
    <col min="266" max="266" width="10.28515625" style="156" customWidth="1"/>
    <col min="267" max="267" width="4.28515625" style="156" customWidth="1"/>
    <col min="268" max="268" width="1.7109375" style="156" customWidth="1"/>
    <col min="269" max="270" width="4.28515625" style="156" customWidth="1"/>
    <col min="271" max="271" width="1.7109375" style="156" customWidth="1"/>
    <col min="272" max="273" width="4.28515625" style="156" customWidth="1"/>
    <col min="274" max="274" width="1.7109375" style="156" customWidth="1"/>
    <col min="275" max="275" width="4.28515625" style="156" customWidth="1"/>
    <col min="276" max="276" width="21.7109375" style="156" customWidth="1"/>
    <col min="277" max="277" width="10.28515625" style="156" customWidth="1"/>
    <col min="278" max="278" width="2.7109375" style="156" customWidth="1"/>
    <col min="279" max="279" width="11" style="156" customWidth="1"/>
    <col min="280" max="287" width="0" style="156" hidden="1" customWidth="1"/>
    <col min="288" max="288" width="5.7109375" style="156" customWidth="1"/>
    <col min="289" max="289" width="1.7109375" style="156" customWidth="1"/>
    <col min="290" max="291" width="5.7109375" style="156" customWidth="1"/>
    <col min="292" max="292" width="1.7109375" style="156" customWidth="1"/>
    <col min="293" max="294" width="5.7109375" style="156" customWidth="1"/>
    <col min="295" max="295" width="1.7109375" style="156" customWidth="1"/>
    <col min="296" max="296" width="5.7109375" style="156" customWidth="1"/>
    <col min="297" max="512" width="11.42578125" style="156"/>
    <col min="513" max="513" width="5.7109375" style="156" customWidth="1"/>
    <col min="514" max="514" width="4.5703125" style="156" customWidth="1"/>
    <col min="515" max="515" width="9.140625" style="156" bestFit="1" customWidth="1"/>
    <col min="516" max="516" width="7.28515625" style="156" customWidth="1"/>
    <col min="517" max="517" width="5.28515625" style="156" customWidth="1"/>
    <col min="518" max="518" width="21.7109375" style="156" customWidth="1"/>
    <col min="519" max="519" width="0.85546875" style="156" customWidth="1"/>
    <col min="520" max="520" width="10.85546875" style="156" customWidth="1"/>
    <col min="521" max="521" width="2.7109375" style="156" customWidth="1"/>
    <col min="522" max="522" width="10.28515625" style="156" customWidth="1"/>
    <col min="523" max="523" width="4.28515625" style="156" customWidth="1"/>
    <col min="524" max="524" width="1.7109375" style="156" customWidth="1"/>
    <col min="525" max="526" width="4.28515625" style="156" customWidth="1"/>
    <col min="527" max="527" width="1.7109375" style="156" customWidth="1"/>
    <col min="528" max="529" width="4.28515625" style="156" customWidth="1"/>
    <col min="530" max="530" width="1.7109375" style="156" customWidth="1"/>
    <col min="531" max="531" width="4.28515625" style="156" customWidth="1"/>
    <col min="532" max="532" width="21.7109375" style="156" customWidth="1"/>
    <col min="533" max="533" width="10.28515625" style="156" customWidth="1"/>
    <col min="534" max="534" width="2.7109375" style="156" customWidth="1"/>
    <col min="535" max="535" width="11" style="156" customWidth="1"/>
    <col min="536" max="543" width="0" style="156" hidden="1" customWidth="1"/>
    <col min="544" max="544" width="5.7109375" style="156" customWidth="1"/>
    <col min="545" max="545" width="1.7109375" style="156" customWidth="1"/>
    <col min="546" max="547" width="5.7109375" style="156" customWidth="1"/>
    <col min="548" max="548" width="1.7109375" style="156" customWidth="1"/>
    <col min="549" max="550" width="5.7109375" style="156" customWidth="1"/>
    <col min="551" max="551" width="1.7109375" style="156" customWidth="1"/>
    <col min="552" max="552" width="5.7109375" style="156" customWidth="1"/>
    <col min="553" max="768" width="11.42578125" style="156"/>
    <col min="769" max="769" width="5.7109375" style="156" customWidth="1"/>
    <col min="770" max="770" width="4.5703125" style="156" customWidth="1"/>
    <col min="771" max="771" width="9.140625" style="156" bestFit="1" customWidth="1"/>
    <col min="772" max="772" width="7.28515625" style="156" customWidth="1"/>
    <col min="773" max="773" width="5.28515625" style="156" customWidth="1"/>
    <col min="774" max="774" width="21.7109375" style="156" customWidth="1"/>
    <col min="775" max="775" width="0.85546875" style="156" customWidth="1"/>
    <col min="776" max="776" width="10.85546875" style="156" customWidth="1"/>
    <col min="777" max="777" width="2.7109375" style="156" customWidth="1"/>
    <col min="778" max="778" width="10.28515625" style="156" customWidth="1"/>
    <col min="779" max="779" width="4.28515625" style="156" customWidth="1"/>
    <col min="780" max="780" width="1.7109375" style="156" customWidth="1"/>
    <col min="781" max="782" width="4.28515625" style="156" customWidth="1"/>
    <col min="783" max="783" width="1.7109375" style="156" customWidth="1"/>
    <col min="784" max="785" width="4.28515625" style="156" customWidth="1"/>
    <col min="786" max="786" width="1.7109375" style="156" customWidth="1"/>
    <col min="787" max="787" width="4.28515625" style="156" customWidth="1"/>
    <col min="788" max="788" width="21.7109375" style="156" customWidth="1"/>
    <col min="789" max="789" width="10.28515625" style="156" customWidth="1"/>
    <col min="790" max="790" width="2.7109375" style="156" customWidth="1"/>
    <col min="791" max="791" width="11" style="156" customWidth="1"/>
    <col min="792" max="799" width="0" style="156" hidden="1" customWidth="1"/>
    <col min="800" max="800" width="5.7109375" style="156" customWidth="1"/>
    <col min="801" max="801" width="1.7109375" style="156" customWidth="1"/>
    <col min="802" max="803" width="5.7109375" style="156" customWidth="1"/>
    <col min="804" max="804" width="1.7109375" style="156" customWidth="1"/>
    <col min="805" max="806" width="5.7109375" style="156" customWidth="1"/>
    <col min="807" max="807" width="1.7109375" style="156" customWidth="1"/>
    <col min="808" max="808" width="5.7109375" style="156" customWidth="1"/>
    <col min="809" max="1024" width="11.42578125" style="156"/>
    <col min="1025" max="1025" width="5.7109375" style="156" customWidth="1"/>
    <col min="1026" max="1026" width="4.5703125" style="156" customWidth="1"/>
    <col min="1027" max="1027" width="9.140625" style="156" bestFit="1" customWidth="1"/>
    <col min="1028" max="1028" width="7.28515625" style="156" customWidth="1"/>
    <col min="1029" max="1029" width="5.28515625" style="156" customWidth="1"/>
    <col min="1030" max="1030" width="21.7109375" style="156" customWidth="1"/>
    <col min="1031" max="1031" width="0.85546875" style="156" customWidth="1"/>
    <col min="1032" max="1032" width="10.85546875" style="156" customWidth="1"/>
    <col min="1033" max="1033" width="2.7109375" style="156" customWidth="1"/>
    <col min="1034" max="1034" width="10.28515625" style="156" customWidth="1"/>
    <col min="1035" max="1035" width="4.28515625" style="156" customWidth="1"/>
    <col min="1036" max="1036" width="1.7109375" style="156" customWidth="1"/>
    <col min="1037" max="1038" width="4.28515625" style="156" customWidth="1"/>
    <col min="1039" max="1039" width="1.7109375" style="156" customWidth="1"/>
    <col min="1040" max="1041" width="4.28515625" style="156" customWidth="1"/>
    <col min="1042" max="1042" width="1.7109375" style="156" customWidth="1"/>
    <col min="1043" max="1043" width="4.28515625" style="156" customWidth="1"/>
    <col min="1044" max="1044" width="21.7109375" style="156" customWidth="1"/>
    <col min="1045" max="1045" width="10.28515625" style="156" customWidth="1"/>
    <col min="1046" max="1046" width="2.7109375" style="156" customWidth="1"/>
    <col min="1047" max="1047" width="11" style="156" customWidth="1"/>
    <col min="1048" max="1055" width="0" style="156" hidden="1" customWidth="1"/>
    <col min="1056" max="1056" width="5.7109375" style="156" customWidth="1"/>
    <col min="1057" max="1057" width="1.7109375" style="156" customWidth="1"/>
    <col min="1058" max="1059" width="5.7109375" style="156" customWidth="1"/>
    <col min="1060" max="1060" width="1.7109375" style="156" customWidth="1"/>
    <col min="1061" max="1062" width="5.7109375" style="156" customWidth="1"/>
    <col min="1063" max="1063" width="1.7109375" style="156" customWidth="1"/>
    <col min="1064" max="1064" width="5.7109375" style="156" customWidth="1"/>
    <col min="1065" max="1280" width="11.42578125" style="156"/>
    <col min="1281" max="1281" width="5.7109375" style="156" customWidth="1"/>
    <col min="1282" max="1282" width="4.5703125" style="156" customWidth="1"/>
    <col min="1283" max="1283" width="9.140625" style="156" bestFit="1" customWidth="1"/>
    <col min="1284" max="1284" width="7.28515625" style="156" customWidth="1"/>
    <col min="1285" max="1285" width="5.28515625" style="156" customWidth="1"/>
    <col min="1286" max="1286" width="21.7109375" style="156" customWidth="1"/>
    <col min="1287" max="1287" width="0.85546875" style="156" customWidth="1"/>
    <col min="1288" max="1288" width="10.85546875" style="156" customWidth="1"/>
    <col min="1289" max="1289" width="2.7109375" style="156" customWidth="1"/>
    <col min="1290" max="1290" width="10.28515625" style="156" customWidth="1"/>
    <col min="1291" max="1291" width="4.28515625" style="156" customWidth="1"/>
    <col min="1292" max="1292" width="1.7109375" style="156" customWidth="1"/>
    <col min="1293" max="1294" width="4.28515625" style="156" customWidth="1"/>
    <col min="1295" max="1295" width="1.7109375" style="156" customWidth="1"/>
    <col min="1296" max="1297" width="4.28515625" style="156" customWidth="1"/>
    <col min="1298" max="1298" width="1.7109375" style="156" customWidth="1"/>
    <col min="1299" max="1299" width="4.28515625" style="156" customWidth="1"/>
    <col min="1300" max="1300" width="21.7109375" style="156" customWidth="1"/>
    <col min="1301" max="1301" width="10.28515625" style="156" customWidth="1"/>
    <col min="1302" max="1302" width="2.7109375" style="156" customWidth="1"/>
    <col min="1303" max="1303" width="11" style="156" customWidth="1"/>
    <col min="1304" max="1311" width="0" style="156" hidden="1" customWidth="1"/>
    <col min="1312" max="1312" width="5.7109375" style="156" customWidth="1"/>
    <col min="1313" max="1313" width="1.7109375" style="156" customWidth="1"/>
    <col min="1314" max="1315" width="5.7109375" style="156" customWidth="1"/>
    <col min="1316" max="1316" width="1.7109375" style="156" customWidth="1"/>
    <col min="1317" max="1318" width="5.7109375" style="156" customWidth="1"/>
    <col min="1319" max="1319" width="1.7109375" style="156" customWidth="1"/>
    <col min="1320" max="1320" width="5.7109375" style="156" customWidth="1"/>
    <col min="1321" max="1536" width="11.42578125" style="156"/>
    <col min="1537" max="1537" width="5.7109375" style="156" customWidth="1"/>
    <col min="1538" max="1538" width="4.5703125" style="156" customWidth="1"/>
    <col min="1539" max="1539" width="9.140625" style="156" bestFit="1" customWidth="1"/>
    <col min="1540" max="1540" width="7.28515625" style="156" customWidth="1"/>
    <col min="1541" max="1541" width="5.28515625" style="156" customWidth="1"/>
    <col min="1542" max="1542" width="21.7109375" style="156" customWidth="1"/>
    <col min="1543" max="1543" width="0.85546875" style="156" customWidth="1"/>
    <col min="1544" max="1544" width="10.85546875" style="156" customWidth="1"/>
    <col min="1545" max="1545" width="2.7109375" style="156" customWidth="1"/>
    <col min="1546" max="1546" width="10.28515625" style="156" customWidth="1"/>
    <col min="1547" max="1547" width="4.28515625" style="156" customWidth="1"/>
    <col min="1548" max="1548" width="1.7109375" style="156" customWidth="1"/>
    <col min="1549" max="1550" width="4.28515625" style="156" customWidth="1"/>
    <col min="1551" max="1551" width="1.7109375" style="156" customWidth="1"/>
    <col min="1552" max="1553" width="4.28515625" style="156" customWidth="1"/>
    <col min="1554" max="1554" width="1.7109375" style="156" customWidth="1"/>
    <col min="1555" max="1555" width="4.28515625" style="156" customWidth="1"/>
    <col min="1556" max="1556" width="21.7109375" style="156" customWidth="1"/>
    <col min="1557" max="1557" width="10.28515625" style="156" customWidth="1"/>
    <col min="1558" max="1558" width="2.7109375" style="156" customWidth="1"/>
    <col min="1559" max="1559" width="11" style="156" customWidth="1"/>
    <col min="1560" max="1567" width="0" style="156" hidden="1" customWidth="1"/>
    <col min="1568" max="1568" width="5.7109375" style="156" customWidth="1"/>
    <col min="1569" max="1569" width="1.7109375" style="156" customWidth="1"/>
    <col min="1570" max="1571" width="5.7109375" style="156" customWidth="1"/>
    <col min="1572" max="1572" width="1.7109375" style="156" customWidth="1"/>
    <col min="1573" max="1574" width="5.7109375" style="156" customWidth="1"/>
    <col min="1575" max="1575" width="1.7109375" style="156" customWidth="1"/>
    <col min="1576" max="1576" width="5.7109375" style="156" customWidth="1"/>
    <col min="1577" max="1792" width="11.42578125" style="156"/>
    <col min="1793" max="1793" width="5.7109375" style="156" customWidth="1"/>
    <col min="1794" max="1794" width="4.5703125" style="156" customWidth="1"/>
    <col min="1795" max="1795" width="9.140625" style="156" bestFit="1" customWidth="1"/>
    <col min="1796" max="1796" width="7.28515625" style="156" customWidth="1"/>
    <col min="1797" max="1797" width="5.28515625" style="156" customWidth="1"/>
    <col min="1798" max="1798" width="21.7109375" style="156" customWidth="1"/>
    <col min="1799" max="1799" width="0.85546875" style="156" customWidth="1"/>
    <col min="1800" max="1800" width="10.85546875" style="156" customWidth="1"/>
    <col min="1801" max="1801" width="2.7109375" style="156" customWidth="1"/>
    <col min="1802" max="1802" width="10.28515625" style="156" customWidth="1"/>
    <col min="1803" max="1803" width="4.28515625" style="156" customWidth="1"/>
    <col min="1804" max="1804" width="1.7109375" style="156" customWidth="1"/>
    <col min="1805" max="1806" width="4.28515625" style="156" customWidth="1"/>
    <col min="1807" max="1807" width="1.7109375" style="156" customWidth="1"/>
    <col min="1808" max="1809" width="4.28515625" style="156" customWidth="1"/>
    <col min="1810" max="1810" width="1.7109375" style="156" customWidth="1"/>
    <col min="1811" max="1811" width="4.28515625" style="156" customWidth="1"/>
    <col min="1812" max="1812" width="21.7109375" style="156" customWidth="1"/>
    <col min="1813" max="1813" width="10.28515625" style="156" customWidth="1"/>
    <col min="1814" max="1814" width="2.7109375" style="156" customWidth="1"/>
    <col min="1815" max="1815" width="11" style="156" customWidth="1"/>
    <col min="1816" max="1823" width="0" style="156" hidden="1" customWidth="1"/>
    <col min="1824" max="1824" width="5.7109375" style="156" customWidth="1"/>
    <col min="1825" max="1825" width="1.7109375" style="156" customWidth="1"/>
    <col min="1826" max="1827" width="5.7109375" style="156" customWidth="1"/>
    <col min="1828" max="1828" width="1.7109375" style="156" customWidth="1"/>
    <col min="1829" max="1830" width="5.7109375" style="156" customWidth="1"/>
    <col min="1831" max="1831" width="1.7109375" style="156" customWidth="1"/>
    <col min="1832" max="1832" width="5.7109375" style="156" customWidth="1"/>
    <col min="1833" max="2048" width="11.42578125" style="156"/>
    <col min="2049" max="2049" width="5.7109375" style="156" customWidth="1"/>
    <col min="2050" max="2050" width="4.5703125" style="156" customWidth="1"/>
    <col min="2051" max="2051" width="9.140625" style="156" bestFit="1" customWidth="1"/>
    <col min="2052" max="2052" width="7.28515625" style="156" customWidth="1"/>
    <col min="2053" max="2053" width="5.28515625" style="156" customWidth="1"/>
    <col min="2054" max="2054" width="21.7109375" style="156" customWidth="1"/>
    <col min="2055" max="2055" width="0.85546875" style="156" customWidth="1"/>
    <col min="2056" max="2056" width="10.85546875" style="156" customWidth="1"/>
    <col min="2057" max="2057" width="2.7109375" style="156" customWidth="1"/>
    <col min="2058" max="2058" width="10.28515625" style="156" customWidth="1"/>
    <col min="2059" max="2059" width="4.28515625" style="156" customWidth="1"/>
    <col min="2060" max="2060" width="1.7109375" style="156" customWidth="1"/>
    <col min="2061" max="2062" width="4.28515625" style="156" customWidth="1"/>
    <col min="2063" max="2063" width="1.7109375" style="156" customWidth="1"/>
    <col min="2064" max="2065" width="4.28515625" style="156" customWidth="1"/>
    <col min="2066" max="2066" width="1.7109375" style="156" customWidth="1"/>
    <col min="2067" max="2067" width="4.28515625" style="156" customWidth="1"/>
    <col min="2068" max="2068" width="21.7109375" style="156" customWidth="1"/>
    <col min="2069" max="2069" width="10.28515625" style="156" customWidth="1"/>
    <col min="2070" max="2070" width="2.7109375" style="156" customWidth="1"/>
    <col min="2071" max="2071" width="11" style="156" customWidth="1"/>
    <col min="2072" max="2079" width="0" style="156" hidden="1" customWidth="1"/>
    <col min="2080" max="2080" width="5.7109375" style="156" customWidth="1"/>
    <col min="2081" max="2081" width="1.7109375" style="156" customWidth="1"/>
    <col min="2082" max="2083" width="5.7109375" style="156" customWidth="1"/>
    <col min="2084" max="2084" width="1.7109375" style="156" customWidth="1"/>
    <col min="2085" max="2086" width="5.7109375" style="156" customWidth="1"/>
    <col min="2087" max="2087" width="1.7109375" style="156" customWidth="1"/>
    <col min="2088" max="2088" width="5.7109375" style="156" customWidth="1"/>
    <col min="2089" max="2304" width="11.42578125" style="156"/>
    <col min="2305" max="2305" width="5.7109375" style="156" customWidth="1"/>
    <col min="2306" max="2306" width="4.5703125" style="156" customWidth="1"/>
    <col min="2307" max="2307" width="9.140625" style="156" bestFit="1" customWidth="1"/>
    <col min="2308" max="2308" width="7.28515625" style="156" customWidth="1"/>
    <col min="2309" max="2309" width="5.28515625" style="156" customWidth="1"/>
    <col min="2310" max="2310" width="21.7109375" style="156" customWidth="1"/>
    <col min="2311" max="2311" width="0.85546875" style="156" customWidth="1"/>
    <col min="2312" max="2312" width="10.85546875" style="156" customWidth="1"/>
    <col min="2313" max="2313" width="2.7109375" style="156" customWidth="1"/>
    <col min="2314" max="2314" width="10.28515625" style="156" customWidth="1"/>
    <col min="2315" max="2315" width="4.28515625" style="156" customWidth="1"/>
    <col min="2316" max="2316" width="1.7109375" style="156" customWidth="1"/>
    <col min="2317" max="2318" width="4.28515625" style="156" customWidth="1"/>
    <col min="2319" max="2319" width="1.7109375" style="156" customWidth="1"/>
    <col min="2320" max="2321" width="4.28515625" style="156" customWidth="1"/>
    <col min="2322" max="2322" width="1.7109375" style="156" customWidth="1"/>
    <col min="2323" max="2323" width="4.28515625" style="156" customWidth="1"/>
    <col min="2324" max="2324" width="21.7109375" style="156" customWidth="1"/>
    <col min="2325" max="2325" width="10.28515625" style="156" customWidth="1"/>
    <col min="2326" max="2326" width="2.7109375" style="156" customWidth="1"/>
    <col min="2327" max="2327" width="11" style="156" customWidth="1"/>
    <col min="2328" max="2335" width="0" style="156" hidden="1" customWidth="1"/>
    <col min="2336" max="2336" width="5.7109375" style="156" customWidth="1"/>
    <col min="2337" max="2337" width="1.7109375" style="156" customWidth="1"/>
    <col min="2338" max="2339" width="5.7109375" style="156" customWidth="1"/>
    <col min="2340" max="2340" width="1.7109375" style="156" customWidth="1"/>
    <col min="2341" max="2342" width="5.7109375" style="156" customWidth="1"/>
    <col min="2343" max="2343" width="1.7109375" style="156" customWidth="1"/>
    <col min="2344" max="2344" width="5.7109375" style="156" customWidth="1"/>
    <col min="2345" max="2560" width="11.42578125" style="156"/>
    <col min="2561" max="2561" width="5.7109375" style="156" customWidth="1"/>
    <col min="2562" max="2562" width="4.5703125" style="156" customWidth="1"/>
    <col min="2563" max="2563" width="9.140625" style="156" bestFit="1" customWidth="1"/>
    <col min="2564" max="2564" width="7.28515625" style="156" customWidth="1"/>
    <col min="2565" max="2565" width="5.28515625" style="156" customWidth="1"/>
    <col min="2566" max="2566" width="21.7109375" style="156" customWidth="1"/>
    <col min="2567" max="2567" width="0.85546875" style="156" customWidth="1"/>
    <col min="2568" max="2568" width="10.85546875" style="156" customWidth="1"/>
    <col min="2569" max="2569" width="2.7109375" style="156" customWidth="1"/>
    <col min="2570" max="2570" width="10.28515625" style="156" customWidth="1"/>
    <col min="2571" max="2571" width="4.28515625" style="156" customWidth="1"/>
    <col min="2572" max="2572" width="1.7109375" style="156" customWidth="1"/>
    <col min="2573" max="2574" width="4.28515625" style="156" customWidth="1"/>
    <col min="2575" max="2575" width="1.7109375" style="156" customWidth="1"/>
    <col min="2576" max="2577" width="4.28515625" style="156" customWidth="1"/>
    <col min="2578" max="2578" width="1.7109375" style="156" customWidth="1"/>
    <col min="2579" max="2579" width="4.28515625" style="156" customWidth="1"/>
    <col min="2580" max="2580" width="21.7109375" style="156" customWidth="1"/>
    <col min="2581" max="2581" width="10.28515625" style="156" customWidth="1"/>
    <col min="2582" max="2582" width="2.7109375" style="156" customWidth="1"/>
    <col min="2583" max="2583" width="11" style="156" customWidth="1"/>
    <col min="2584" max="2591" width="0" style="156" hidden="1" customWidth="1"/>
    <col min="2592" max="2592" width="5.7109375" style="156" customWidth="1"/>
    <col min="2593" max="2593" width="1.7109375" style="156" customWidth="1"/>
    <col min="2594" max="2595" width="5.7109375" style="156" customWidth="1"/>
    <col min="2596" max="2596" width="1.7109375" style="156" customWidth="1"/>
    <col min="2597" max="2598" width="5.7109375" style="156" customWidth="1"/>
    <col min="2599" max="2599" width="1.7109375" style="156" customWidth="1"/>
    <col min="2600" max="2600" width="5.7109375" style="156" customWidth="1"/>
    <col min="2601" max="2816" width="11.42578125" style="156"/>
    <col min="2817" max="2817" width="5.7109375" style="156" customWidth="1"/>
    <col min="2818" max="2818" width="4.5703125" style="156" customWidth="1"/>
    <col min="2819" max="2819" width="9.140625" style="156" bestFit="1" customWidth="1"/>
    <col min="2820" max="2820" width="7.28515625" style="156" customWidth="1"/>
    <col min="2821" max="2821" width="5.28515625" style="156" customWidth="1"/>
    <col min="2822" max="2822" width="21.7109375" style="156" customWidth="1"/>
    <col min="2823" max="2823" width="0.85546875" style="156" customWidth="1"/>
    <col min="2824" max="2824" width="10.85546875" style="156" customWidth="1"/>
    <col min="2825" max="2825" width="2.7109375" style="156" customWidth="1"/>
    <col min="2826" max="2826" width="10.28515625" style="156" customWidth="1"/>
    <col min="2827" max="2827" width="4.28515625" style="156" customWidth="1"/>
    <col min="2828" max="2828" width="1.7109375" style="156" customWidth="1"/>
    <col min="2829" max="2830" width="4.28515625" style="156" customWidth="1"/>
    <col min="2831" max="2831" width="1.7109375" style="156" customWidth="1"/>
    <col min="2832" max="2833" width="4.28515625" style="156" customWidth="1"/>
    <col min="2834" max="2834" width="1.7109375" style="156" customWidth="1"/>
    <col min="2835" max="2835" width="4.28515625" style="156" customWidth="1"/>
    <col min="2836" max="2836" width="21.7109375" style="156" customWidth="1"/>
    <col min="2837" max="2837" width="10.28515625" style="156" customWidth="1"/>
    <col min="2838" max="2838" width="2.7109375" style="156" customWidth="1"/>
    <col min="2839" max="2839" width="11" style="156" customWidth="1"/>
    <col min="2840" max="2847" width="0" style="156" hidden="1" customWidth="1"/>
    <col min="2848" max="2848" width="5.7109375" style="156" customWidth="1"/>
    <col min="2849" max="2849" width="1.7109375" style="156" customWidth="1"/>
    <col min="2850" max="2851" width="5.7109375" style="156" customWidth="1"/>
    <col min="2852" max="2852" width="1.7109375" style="156" customWidth="1"/>
    <col min="2853" max="2854" width="5.7109375" style="156" customWidth="1"/>
    <col min="2855" max="2855" width="1.7109375" style="156" customWidth="1"/>
    <col min="2856" max="2856" width="5.7109375" style="156" customWidth="1"/>
    <col min="2857" max="3072" width="11.42578125" style="156"/>
    <col min="3073" max="3073" width="5.7109375" style="156" customWidth="1"/>
    <col min="3074" max="3074" width="4.5703125" style="156" customWidth="1"/>
    <col min="3075" max="3075" width="9.140625" style="156" bestFit="1" customWidth="1"/>
    <col min="3076" max="3076" width="7.28515625" style="156" customWidth="1"/>
    <col min="3077" max="3077" width="5.28515625" style="156" customWidth="1"/>
    <col min="3078" max="3078" width="21.7109375" style="156" customWidth="1"/>
    <col min="3079" max="3079" width="0.85546875" style="156" customWidth="1"/>
    <col min="3080" max="3080" width="10.85546875" style="156" customWidth="1"/>
    <col min="3081" max="3081" width="2.7109375" style="156" customWidth="1"/>
    <col min="3082" max="3082" width="10.28515625" style="156" customWidth="1"/>
    <col min="3083" max="3083" width="4.28515625" style="156" customWidth="1"/>
    <col min="3084" max="3084" width="1.7109375" style="156" customWidth="1"/>
    <col min="3085" max="3086" width="4.28515625" style="156" customWidth="1"/>
    <col min="3087" max="3087" width="1.7109375" style="156" customWidth="1"/>
    <col min="3088" max="3089" width="4.28515625" style="156" customWidth="1"/>
    <col min="3090" max="3090" width="1.7109375" style="156" customWidth="1"/>
    <col min="3091" max="3091" width="4.28515625" style="156" customWidth="1"/>
    <col min="3092" max="3092" width="21.7109375" style="156" customWidth="1"/>
    <col min="3093" max="3093" width="10.28515625" style="156" customWidth="1"/>
    <col min="3094" max="3094" width="2.7109375" style="156" customWidth="1"/>
    <col min="3095" max="3095" width="11" style="156" customWidth="1"/>
    <col min="3096" max="3103" width="0" style="156" hidden="1" customWidth="1"/>
    <col min="3104" max="3104" width="5.7109375" style="156" customWidth="1"/>
    <col min="3105" max="3105" width="1.7109375" style="156" customWidth="1"/>
    <col min="3106" max="3107" width="5.7109375" style="156" customWidth="1"/>
    <col min="3108" max="3108" width="1.7109375" style="156" customWidth="1"/>
    <col min="3109" max="3110" width="5.7109375" style="156" customWidth="1"/>
    <col min="3111" max="3111" width="1.7109375" style="156" customWidth="1"/>
    <col min="3112" max="3112" width="5.7109375" style="156" customWidth="1"/>
    <col min="3113" max="3328" width="11.42578125" style="156"/>
    <col min="3329" max="3329" width="5.7109375" style="156" customWidth="1"/>
    <col min="3330" max="3330" width="4.5703125" style="156" customWidth="1"/>
    <col min="3331" max="3331" width="9.140625" style="156" bestFit="1" customWidth="1"/>
    <col min="3332" max="3332" width="7.28515625" style="156" customWidth="1"/>
    <col min="3333" max="3333" width="5.28515625" style="156" customWidth="1"/>
    <col min="3334" max="3334" width="21.7109375" style="156" customWidth="1"/>
    <col min="3335" max="3335" width="0.85546875" style="156" customWidth="1"/>
    <col min="3336" max="3336" width="10.85546875" style="156" customWidth="1"/>
    <col min="3337" max="3337" width="2.7109375" style="156" customWidth="1"/>
    <col min="3338" max="3338" width="10.28515625" style="156" customWidth="1"/>
    <col min="3339" max="3339" width="4.28515625" style="156" customWidth="1"/>
    <col min="3340" max="3340" width="1.7109375" style="156" customWidth="1"/>
    <col min="3341" max="3342" width="4.28515625" style="156" customWidth="1"/>
    <col min="3343" max="3343" width="1.7109375" style="156" customWidth="1"/>
    <col min="3344" max="3345" width="4.28515625" style="156" customWidth="1"/>
    <col min="3346" max="3346" width="1.7109375" style="156" customWidth="1"/>
    <col min="3347" max="3347" width="4.28515625" style="156" customWidth="1"/>
    <col min="3348" max="3348" width="21.7109375" style="156" customWidth="1"/>
    <col min="3349" max="3349" width="10.28515625" style="156" customWidth="1"/>
    <col min="3350" max="3350" width="2.7109375" style="156" customWidth="1"/>
    <col min="3351" max="3351" width="11" style="156" customWidth="1"/>
    <col min="3352" max="3359" width="0" style="156" hidden="1" customWidth="1"/>
    <col min="3360" max="3360" width="5.7109375" style="156" customWidth="1"/>
    <col min="3361" max="3361" width="1.7109375" style="156" customWidth="1"/>
    <col min="3362" max="3363" width="5.7109375" style="156" customWidth="1"/>
    <col min="3364" max="3364" width="1.7109375" style="156" customWidth="1"/>
    <col min="3365" max="3366" width="5.7109375" style="156" customWidth="1"/>
    <col min="3367" max="3367" width="1.7109375" style="156" customWidth="1"/>
    <col min="3368" max="3368" width="5.7109375" style="156" customWidth="1"/>
    <col min="3369" max="3584" width="11.42578125" style="156"/>
    <col min="3585" max="3585" width="5.7109375" style="156" customWidth="1"/>
    <col min="3586" max="3586" width="4.5703125" style="156" customWidth="1"/>
    <col min="3587" max="3587" width="9.140625" style="156" bestFit="1" customWidth="1"/>
    <col min="3588" max="3588" width="7.28515625" style="156" customWidth="1"/>
    <col min="3589" max="3589" width="5.28515625" style="156" customWidth="1"/>
    <col min="3590" max="3590" width="21.7109375" style="156" customWidth="1"/>
    <col min="3591" max="3591" width="0.85546875" style="156" customWidth="1"/>
    <col min="3592" max="3592" width="10.85546875" style="156" customWidth="1"/>
    <col min="3593" max="3593" width="2.7109375" style="156" customWidth="1"/>
    <col min="3594" max="3594" width="10.28515625" style="156" customWidth="1"/>
    <col min="3595" max="3595" width="4.28515625" style="156" customWidth="1"/>
    <col min="3596" max="3596" width="1.7109375" style="156" customWidth="1"/>
    <col min="3597" max="3598" width="4.28515625" style="156" customWidth="1"/>
    <col min="3599" max="3599" width="1.7109375" style="156" customWidth="1"/>
    <col min="3600" max="3601" width="4.28515625" style="156" customWidth="1"/>
    <col min="3602" max="3602" width="1.7109375" style="156" customWidth="1"/>
    <col min="3603" max="3603" width="4.28515625" style="156" customWidth="1"/>
    <col min="3604" max="3604" width="21.7109375" style="156" customWidth="1"/>
    <col min="3605" max="3605" width="10.28515625" style="156" customWidth="1"/>
    <col min="3606" max="3606" width="2.7109375" style="156" customWidth="1"/>
    <col min="3607" max="3607" width="11" style="156" customWidth="1"/>
    <col min="3608" max="3615" width="0" style="156" hidden="1" customWidth="1"/>
    <col min="3616" max="3616" width="5.7109375" style="156" customWidth="1"/>
    <col min="3617" max="3617" width="1.7109375" style="156" customWidth="1"/>
    <col min="3618" max="3619" width="5.7109375" style="156" customWidth="1"/>
    <col min="3620" max="3620" width="1.7109375" style="156" customWidth="1"/>
    <col min="3621" max="3622" width="5.7109375" style="156" customWidth="1"/>
    <col min="3623" max="3623" width="1.7109375" style="156" customWidth="1"/>
    <col min="3624" max="3624" width="5.7109375" style="156" customWidth="1"/>
    <col min="3625" max="3840" width="11.42578125" style="156"/>
    <col min="3841" max="3841" width="5.7109375" style="156" customWidth="1"/>
    <col min="3842" max="3842" width="4.5703125" style="156" customWidth="1"/>
    <col min="3843" max="3843" width="9.140625" style="156" bestFit="1" customWidth="1"/>
    <col min="3844" max="3844" width="7.28515625" style="156" customWidth="1"/>
    <col min="3845" max="3845" width="5.28515625" style="156" customWidth="1"/>
    <col min="3846" max="3846" width="21.7109375" style="156" customWidth="1"/>
    <col min="3847" max="3847" width="0.85546875" style="156" customWidth="1"/>
    <col min="3848" max="3848" width="10.85546875" style="156" customWidth="1"/>
    <col min="3849" max="3849" width="2.7109375" style="156" customWidth="1"/>
    <col min="3850" max="3850" width="10.28515625" style="156" customWidth="1"/>
    <col min="3851" max="3851" width="4.28515625" style="156" customWidth="1"/>
    <col min="3852" max="3852" width="1.7109375" style="156" customWidth="1"/>
    <col min="3853" max="3854" width="4.28515625" style="156" customWidth="1"/>
    <col min="3855" max="3855" width="1.7109375" style="156" customWidth="1"/>
    <col min="3856" max="3857" width="4.28515625" style="156" customWidth="1"/>
    <col min="3858" max="3858" width="1.7109375" style="156" customWidth="1"/>
    <col min="3859" max="3859" width="4.28515625" style="156" customWidth="1"/>
    <col min="3860" max="3860" width="21.7109375" style="156" customWidth="1"/>
    <col min="3861" max="3861" width="10.28515625" style="156" customWidth="1"/>
    <col min="3862" max="3862" width="2.7109375" style="156" customWidth="1"/>
    <col min="3863" max="3863" width="11" style="156" customWidth="1"/>
    <col min="3864" max="3871" width="0" style="156" hidden="1" customWidth="1"/>
    <col min="3872" max="3872" width="5.7109375" style="156" customWidth="1"/>
    <col min="3873" max="3873" width="1.7109375" style="156" customWidth="1"/>
    <col min="3874" max="3875" width="5.7109375" style="156" customWidth="1"/>
    <col min="3876" max="3876" width="1.7109375" style="156" customWidth="1"/>
    <col min="3877" max="3878" width="5.7109375" style="156" customWidth="1"/>
    <col min="3879" max="3879" width="1.7109375" style="156" customWidth="1"/>
    <col min="3880" max="3880" width="5.7109375" style="156" customWidth="1"/>
    <col min="3881" max="4096" width="11.42578125" style="156"/>
    <col min="4097" max="4097" width="5.7109375" style="156" customWidth="1"/>
    <col min="4098" max="4098" width="4.5703125" style="156" customWidth="1"/>
    <col min="4099" max="4099" width="9.140625" style="156" bestFit="1" customWidth="1"/>
    <col min="4100" max="4100" width="7.28515625" style="156" customWidth="1"/>
    <col min="4101" max="4101" width="5.28515625" style="156" customWidth="1"/>
    <col min="4102" max="4102" width="21.7109375" style="156" customWidth="1"/>
    <col min="4103" max="4103" width="0.85546875" style="156" customWidth="1"/>
    <col min="4104" max="4104" width="10.85546875" style="156" customWidth="1"/>
    <col min="4105" max="4105" width="2.7109375" style="156" customWidth="1"/>
    <col min="4106" max="4106" width="10.28515625" style="156" customWidth="1"/>
    <col min="4107" max="4107" width="4.28515625" style="156" customWidth="1"/>
    <col min="4108" max="4108" width="1.7109375" style="156" customWidth="1"/>
    <col min="4109" max="4110" width="4.28515625" style="156" customWidth="1"/>
    <col min="4111" max="4111" width="1.7109375" style="156" customWidth="1"/>
    <col min="4112" max="4113" width="4.28515625" style="156" customWidth="1"/>
    <col min="4114" max="4114" width="1.7109375" style="156" customWidth="1"/>
    <col min="4115" max="4115" width="4.28515625" style="156" customWidth="1"/>
    <col min="4116" max="4116" width="21.7109375" style="156" customWidth="1"/>
    <col min="4117" max="4117" width="10.28515625" style="156" customWidth="1"/>
    <col min="4118" max="4118" width="2.7109375" style="156" customWidth="1"/>
    <col min="4119" max="4119" width="11" style="156" customWidth="1"/>
    <col min="4120" max="4127" width="0" style="156" hidden="1" customWidth="1"/>
    <col min="4128" max="4128" width="5.7109375" style="156" customWidth="1"/>
    <col min="4129" max="4129" width="1.7109375" style="156" customWidth="1"/>
    <col min="4130" max="4131" width="5.7109375" style="156" customWidth="1"/>
    <col min="4132" max="4132" width="1.7109375" style="156" customWidth="1"/>
    <col min="4133" max="4134" width="5.7109375" style="156" customWidth="1"/>
    <col min="4135" max="4135" width="1.7109375" style="156" customWidth="1"/>
    <col min="4136" max="4136" width="5.7109375" style="156" customWidth="1"/>
    <col min="4137" max="4352" width="11.42578125" style="156"/>
    <col min="4353" max="4353" width="5.7109375" style="156" customWidth="1"/>
    <col min="4354" max="4354" width="4.5703125" style="156" customWidth="1"/>
    <col min="4355" max="4355" width="9.140625" style="156" bestFit="1" customWidth="1"/>
    <col min="4356" max="4356" width="7.28515625" style="156" customWidth="1"/>
    <col min="4357" max="4357" width="5.28515625" style="156" customWidth="1"/>
    <col min="4358" max="4358" width="21.7109375" style="156" customWidth="1"/>
    <col min="4359" max="4359" width="0.85546875" style="156" customWidth="1"/>
    <col min="4360" max="4360" width="10.85546875" style="156" customWidth="1"/>
    <col min="4361" max="4361" width="2.7109375" style="156" customWidth="1"/>
    <col min="4362" max="4362" width="10.28515625" style="156" customWidth="1"/>
    <col min="4363" max="4363" width="4.28515625" style="156" customWidth="1"/>
    <col min="4364" max="4364" width="1.7109375" style="156" customWidth="1"/>
    <col min="4365" max="4366" width="4.28515625" style="156" customWidth="1"/>
    <col min="4367" max="4367" width="1.7109375" style="156" customWidth="1"/>
    <col min="4368" max="4369" width="4.28515625" style="156" customWidth="1"/>
    <col min="4370" max="4370" width="1.7109375" style="156" customWidth="1"/>
    <col min="4371" max="4371" width="4.28515625" style="156" customWidth="1"/>
    <col min="4372" max="4372" width="21.7109375" style="156" customWidth="1"/>
    <col min="4373" max="4373" width="10.28515625" style="156" customWidth="1"/>
    <col min="4374" max="4374" width="2.7109375" style="156" customWidth="1"/>
    <col min="4375" max="4375" width="11" style="156" customWidth="1"/>
    <col min="4376" max="4383" width="0" style="156" hidden="1" customWidth="1"/>
    <col min="4384" max="4384" width="5.7109375" style="156" customWidth="1"/>
    <col min="4385" max="4385" width="1.7109375" style="156" customWidth="1"/>
    <col min="4386" max="4387" width="5.7109375" style="156" customWidth="1"/>
    <col min="4388" max="4388" width="1.7109375" style="156" customWidth="1"/>
    <col min="4389" max="4390" width="5.7109375" style="156" customWidth="1"/>
    <col min="4391" max="4391" width="1.7109375" style="156" customWidth="1"/>
    <col min="4392" max="4392" width="5.7109375" style="156" customWidth="1"/>
    <col min="4393" max="4608" width="11.42578125" style="156"/>
    <col min="4609" max="4609" width="5.7109375" style="156" customWidth="1"/>
    <col min="4610" max="4610" width="4.5703125" style="156" customWidth="1"/>
    <col min="4611" max="4611" width="9.140625" style="156" bestFit="1" customWidth="1"/>
    <col min="4612" max="4612" width="7.28515625" style="156" customWidth="1"/>
    <col min="4613" max="4613" width="5.28515625" style="156" customWidth="1"/>
    <col min="4614" max="4614" width="21.7109375" style="156" customWidth="1"/>
    <col min="4615" max="4615" width="0.85546875" style="156" customWidth="1"/>
    <col min="4616" max="4616" width="10.85546875" style="156" customWidth="1"/>
    <col min="4617" max="4617" width="2.7109375" style="156" customWidth="1"/>
    <col min="4618" max="4618" width="10.28515625" style="156" customWidth="1"/>
    <col min="4619" max="4619" width="4.28515625" style="156" customWidth="1"/>
    <col min="4620" max="4620" width="1.7109375" style="156" customWidth="1"/>
    <col min="4621" max="4622" width="4.28515625" style="156" customWidth="1"/>
    <col min="4623" max="4623" width="1.7109375" style="156" customWidth="1"/>
    <col min="4624" max="4625" width="4.28515625" style="156" customWidth="1"/>
    <col min="4626" max="4626" width="1.7109375" style="156" customWidth="1"/>
    <col min="4627" max="4627" width="4.28515625" style="156" customWidth="1"/>
    <col min="4628" max="4628" width="21.7109375" style="156" customWidth="1"/>
    <col min="4629" max="4629" width="10.28515625" style="156" customWidth="1"/>
    <col min="4630" max="4630" width="2.7109375" style="156" customWidth="1"/>
    <col min="4631" max="4631" width="11" style="156" customWidth="1"/>
    <col min="4632" max="4639" width="0" style="156" hidden="1" customWidth="1"/>
    <col min="4640" max="4640" width="5.7109375" style="156" customWidth="1"/>
    <col min="4641" max="4641" width="1.7109375" style="156" customWidth="1"/>
    <col min="4642" max="4643" width="5.7109375" style="156" customWidth="1"/>
    <col min="4644" max="4644" width="1.7109375" style="156" customWidth="1"/>
    <col min="4645" max="4646" width="5.7109375" style="156" customWidth="1"/>
    <col min="4647" max="4647" width="1.7109375" style="156" customWidth="1"/>
    <col min="4648" max="4648" width="5.7109375" style="156" customWidth="1"/>
    <col min="4649" max="4864" width="11.42578125" style="156"/>
    <col min="4865" max="4865" width="5.7109375" style="156" customWidth="1"/>
    <col min="4866" max="4866" width="4.5703125" style="156" customWidth="1"/>
    <col min="4867" max="4867" width="9.140625" style="156" bestFit="1" customWidth="1"/>
    <col min="4868" max="4868" width="7.28515625" style="156" customWidth="1"/>
    <col min="4869" max="4869" width="5.28515625" style="156" customWidth="1"/>
    <col min="4870" max="4870" width="21.7109375" style="156" customWidth="1"/>
    <col min="4871" max="4871" width="0.85546875" style="156" customWidth="1"/>
    <col min="4872" max="4872" width="10.85546875" style="156" customWidth="1"/>
    <col min="4873" max="4873" width="2.7109375" style="156" customWidth="1"/>
    <col min="4874" max="4874" width="10.28515625" style="156" customWidth="1"/>
    <col min="4875" max="4875" width="4.28515625" style="156" customWidth="1"/>
    <col min="4876" max="4876" width="1.7109375" style="156" customWidth="1"/>
    <col min="4877" max="4878" width="4.28515625" style="156" customWidth="1"/>
    <col min="4879" max="4879" width="1.7109375" style="156" customWidth="1"/>
    <col min="4880" max="4881" width="4.28515625" style="156" customWidth="1"/>
    <col min="4882" max="4882" width="1.7109375" style="156" customWidth="1"/>
    <col min="4883" max="4883" width="4.28515625" style="156" customWidth="1"/>
    <col min="4884" max="4884" width="21.7109375" style="156" customWidth="1"/>
    <col min="4885" max="4885" width="10.28515625" style="156" customWidth="1"/>
    <col min="4886" max="4886" width="2.7109375" style="156" customWidth="1"/>
    <col min="4887" max="4887" width="11" style="156" customWidth="1"/>
    <col min="4888" max="4895" width="0" style="156" hidden="1" customWidth="1"/>
    <col min="4896" max="4896" width="5.7109375" style="156" customWidth="1"/>
    <col min="4897" max="4897" width="1.7109375" style="156" customWidth="1"/>
    <col min="4898" max="4899" width="5.7109375" style="156" customWidth="1"/>
    <col min="4900" max="4900" width="1.7109375" style="156" customWidth="1"/>
    <col min="4901" max="4902" width="5.7109375" style="156" customWidth="1"/>
    <col min="4903" max="4903" width="1.7109375" style="156" customWidth="1"/>
    <col min="4904" max="4904" width="5.7109375" style="156" customWidth="1"/>
    <col min="4905" max="5120" width="11.42578125" style="156"/>
    <col min="5121" max="5121" width="5.7109375" style="156" customWidth="1"/>
    <col min="5122" max="5122" width="4.5703125" style="156" customWidth="1"/>
    <col min="5123" max="5123" width="9.140625" style="156" bestFit="1" customWidth="1"/>
    <col min="5124" max="5124" width="7.28515625" style="156" customWidth="1"/>
    <col min="5125" max="5125" width="5.28515625" style="156" customWidth="1"/>
    <col min="5126" max="5126" width="21.7109375" style="156" customWidth="1"/>
    <col min="5127" max="5127" width="0.85546875" style="156" customWidth="1"/>
    <col min="5128" max="5128" width="10.85546875" style="156" customWidth="1"/>
    <col min="5129" max="5129" width="2.7109375" style="156" customWidth="1"/>
    <col min="5130" max="5130" width="10.28515625" style="156" customWidth="1"/>
    <col min="5131" max="5131" width="4.28515625" style="156" customWidth="1"/>
    <col min="5132" max="5132" width="1.7109375" style="156" customWidth="1"/>
    <col min="5133" max="5134" width="4.28515625" style="156" customWidth="1"/>
    <col min="5135" max="5135" width="1.7109375" style="156" customWidth="1"/>
    <col min="5136" max="5137" width="4.28515625" style="156" customWidth="1"/>
    <col min="5138" max="5138" width="1.7109375" style="156" customWidth="1"/>
    <col min="5139" max="5139" width="4.28515625" style="156" customWidth="1"/>
    <col min="5140" max="5140" width="21.7109375" style="156" customWidth="1"/>
    <col min="5141" max="5141" width="10.28515625" style="156" customWidth="1"/>
    <col min="5142" max="5142" width="2.7109375" style="156" customWidth="1"/>
    <col min="5143" max="5143" width="11" style="156" customWidth="1"/>
    <col min="5144" max="5151" width="0" style="156" hidden="1" customWidth="1"/>
    <col min="5152" max="5152" width="5.7109375" style="156" customWidth="1"/>
    <col min="5153" max="5153" width="1.7109375" style="156" customWidth="1"/>
    <col min="5154" max="5155" width="5.7109375" style="156" customWidth="1"/>
    <col min="5156" max="5156" width="1.7109375" style="156" customWidth="1"/>
    <col min="5157" max="5158" width="5.7109375" style="156" customWidth="1"/>
    <col min="5159" max="5159" width="1.7109375" style="156" customWidth="1"/>
    <col min="5160" max="5160" width="5.7109375" style="156" customWidth="1"/>
    <col min="5161" max="5376" width="11.42578125" style="156"/>
    <col min="5377" max="5377" width="5.7109375" style="156" customWidth="1"/>
    <col min="5378" max="5378" width="4.5703125" style="156" customWidth="1"/>
    <col min="5379" max="5379" width="9.140625" style="156" bestFit="1" customWidth="1"/>
    <col min="5380" max="5380" width="7.28515625" style="156" customWidth="1"/>
    <col min="5381" max="5381" width="5.28515625" style="156" customWidth="1"/>
    <col min="5382" max="5382" width="21.7109375" style="156" customWidth="1"/>
    <col min="5383" max="5383" width="0.85546875" style="156" customWidth="1"/>
    <col min="5384" max="5384" width="10.85546875" style="156" customWidth="1"/>
    <col min="5385" max="5385" width="2.7109375" style="156" customWidth="1"/>
    <col min="5386" max="5386" width="10.28515625" style="156" customWidth="1"/>
    <col min="5387" max="5387" width="4.28515625" style="156" customWidth="1"/>
    <col min="5388" max="5388" width="1.7109375" style="156" customWidth="1"/>
    <col min="5389" max="5390" width="4.28515625" style="156" customWidth="1"/>
    <col min="5391" max="5391" width="1.7109375" style="156" customWidth="1"/>
    <col min="5392" max="5393" width="4.28515625" style="156" customWidth="1"/>
    <col min="5394" max="5394" width="1.7109375" style="156" customWidth="1"/>
    <col min="5395" max="5395" width="4.28515625" style="156" customWidth="1"/>
    <col min="5396" max="5396" width="21.7109375" style="156" customWidth="1"/>
    <col min="5397" max="5397" width="10.28515625" style="156" customWidth="1"/>
    <col min="5398" max="5398" width="2.7109375" style="156" customWidth="1"/>
    <col min="5399" max="5399" width="11" style="156" customWidth="1"/>
    <col min="5400" max="5407" width="0" style="156" hidden="1" customWidth="1"/>
    <col min="5408" max="5408" width="5.7109375" style="156" customWidth="1"/>
    <col min="5409" max="5409" width="1.7109375" style="156" customWidth="1"/>
    <col min="5410" max="5411" width="5.7109375" style="156" customWidth="1"/>
    <col min="5412" max="5412" width="1.7109375" style="156" customWidth="1"/>
    <col min="5413" max="5414" width="5.7109375" style="156" customWidth="1"/>
    <col min="5415" max="5415" width="1.7109375" style="156" customWidth="1"/>
    <col min="5416" max="5416" width="5.7109375" style="156" customWidth="1"/>
    <col min="5417" max="5632" width="11.42578125" style="156"/>
    <col min="5633" max="5633" width="5.7109375" style="156" customWidth="1"/>
    <col min="5634" max="5634" width="4.5703125" style="156" customWidth="1"/>
    <col min="5635" max="5635" width="9.140625" style="156" bestFit="1" customWidth="1"/>
    <col min="5636" max="5636" width="7.28515625" style="156" customWidth="1"/>
    <col min="5637" max="5637" width="5.28515625" style="156" customWidth="1"/>
    <col min="5638" max="5638" width="21.7109375" style="156" customWidth="1"/>
    <col min="5639" max="5639" width="0.85546875" style="156" customWidth="1"/>
    <col min="5640" max="5640" width="10.85546875" style="156" customWidth="1"/>
    <col min="5641" max="5641" width="2.7109375" style="156" customWidth="1"/>
    <col min="5642" max="5642" width="10.28515625" style="156" customWidth="1"/>
    <col min="5643" max="5643" width="4.28515625" style="156" customWidth="1"/>
    <col min="5644" max="5644" width="1.7109375" style="156" customWidth="1"/>
    <col min="5645" max="5646" width="4.28515625" style="156" customWidth="1"/>
    <col min="5647" max="5647" width="1.7109375" style="156" customWidth="1"/>
    <col min="5648" max="5649" width="4.28515625" style="156" customWidth="1"/>
    <col min="5650" max="5650" width="1.7109375" style="156" customWidth="1"/>
    <col min="5651" max="5651" width="4.28515625" style="156" customWidth="1"/>
    <col min="5652" max="5652" width="21.7109375" style="156" customWidth="1"/>
    <col min="5653" max="5653" width="10.28515625" style="156" customWidth="1"/>
    <col min="5654" max="5654" width="2.7109375" style="156" customWidth="1"/>
    <col min="5655" max="5655" width="11" style="156" customWidth="1"/>
    <col min="5656" max="5663" width="0" style="156" hidden="1" customWidth="1"/>
    <col min="5664" max="5664" width="5.7109375" style="156" customWidth="1"/>
    <col min="5665" max="5665" width="1.7109375" style="156" customWidth="1"/>
    <col min="5666" max="5667" width="5.7109375" style="156" customWidth="1"/>
    <col min="5668" max="5668" width="1.7109375" style="156" customWidth="1"/>
    <col min="5669" max="5670" width="5.7109375" style="156" customWidth="1"/>
    <col min="5671" max="5671" width="1.7109375" style="156" customWidth="1"/>
    <col min="5672" max="5672" width="5.7109375" style="156" customWidth="1"/>
    <col min="5673" max="5888" width="11.42578125" style="156"/>
    <col min="5889" max="5889" width="5.7109375" style="156" customWidth="1"/>
    <col min="5890" max="5890" width="4.5703125" style="156" customWidth="1"/>
    <col min="5891" max="5891" width="9.140625" style="156" bestFit="1" customWidth="1"/>
    <col min="5892" max="5892" width="7.28515625" style="156" customWidth="1"/>
    <col min="5893" max="5893" width="5.28515625" style="156" customWidth="1"/>
    <col min="5894" max="5894" width="21.7109375" style="156" customWidth="1"/>
    <col min="5895" max="5895" width="0.85546875" style="156" customWidth="1"/>
    <col min="5896" max="5896" width="10.85546875" style="156" customWidth="1"/>
    <col min="5897" max="5897" width="2.7109375" style="156" customWidth="1"/>
    <col min="5898" max="5898" width="10.28515625" style="156" customWidth="1"/>
    <col min="5899" max="5899" width="4.28515625" style="156" customWidth="1"/>
    <col min="5900" max="5900" width="1.7109375" style="156" customWidth="1"/>
    <col min="5901" max="5902" width="4.28515625" style="156" customWidth="1"/>
    <col min="5903" max="5903" width="1.7109375" style="156" customWidth="1"/>
    <col min="5904" max="5905" width="4.28515625" style="156" customWidth="1"/>
    <col min="5906" max="5906" width="1.7109375" style="156" customWidth="1"/>
    <col min="5907" max="5907" width="4.28515625" style="156" customWidth="1"/>
    <col min="5908" max="5908" width="21.7109375" style="156" customWidth="1"/>
    <col min="5909" max="5909" width="10.28515625" style="156" customWidth="1"/>
    <col min="5910" max="5910" width="2.7109375" style="156" customWidth="1"/>
    <col min="5911" max="5911" width="11" style="156" customWidth="1"/>
    <col min="5912" max="5919" width="0" style="156" hidden="1" customWidth="1"/>
    <col min="5920" max="5920" width="5.7109375" style="156" customWidth="1"/>
    <col min="5921" max="5921" width="1.7109375" style="156" customWidth="1"/>
    <col min="5922" max="5923" width="5.7109375" style="156" customWidth="1"/>
    <col min="5924" max="5924" width="1.7109375" style="156" customWidth="1"/>
    <col min="5925" max="5926" width="5.7109375" style="156" customWidth="1"/>
    <col min="5927" max="5927" width="1.7109375" style="156" customWidth="1"/>
    <col min="5928" max="5928" width="5.7109375" style="156" customWidth="1"/>
    <col min="5929" max="6144" width="11.42578125" style="156"/>
    <col min="6145" max="6145" width="5.7109375" style="156" customWidth="1"/>
    <col min="6146" max="6146" width="4.5703125" style="156" customWidth="1"/>
    <col min="6147" max="6147" width="9.140625" style="156" bestFit="1" customWidth="1"/>
    <col min="6148" max="6148" width="7.28515625" style="156" customWidth="1"/>
    <col min="6149" max="6149" width="5.28515625" style="156" customWidth="1"/>
    <col min="6150" max="6150" width="21.7109375" style="156" customWidth="1"/>
    <col min="6151" max="6151" width="0.85546875" style="156" customWidth="1"/>
    <col min="6152" max="6152" width="10.85546875" style="156" customWidth="1"/>
    <col min="6153" max="6153" width="2.7109375" style="156" customWidth="1"/>
    <col min="6154" max="6154" width="10.28515625" style="156" customWidth="1"/>
    <col min="6155" max="6155" width="4.28515625" style="156" customWidth="1"/>
    <col min="6156" max="6156" width="1.7109375" style="156" customWidth="1"/>
    <col min="6157" max="6158" width="4.28515625" style="156" customWidth="1"/>
    <col min="6159" max="6159" width="1.7109375" style="156" customWidth="1"/>
    <col min="6160" max="6161" width="4.28515625" style="156" customWidth="1"/>
    <col min="6162" max="6162" width="1.7109375" style="156" customWidth="1"/>
    <col min="6163" max="6163" width="4.28515625" style="156" customWidth="1"/>
    <col min="6164" max="6164" width="21.7109375" style="156" customWidth="1"/>
    <col min="6165" max="6165" width="10.28515625" style="156" customWidth="1"/>
    <col min="6166" max="6166" width="2.7109375" style="156" customWidth="1"/>
    <col min="6167" max="6167" width="11" style="156" customWidth="1"/>
    <col min="6168" max="6175" width="0" style="156" hidden="1" customWidth="1"/>
    <col min="6176" max="6176" width="5.7109375" style="156" customWidth="1"/>
    <col min="6177" max="6177" width="1.7109375" style="156" customWidth="1"/>
    <col min="6178" max="6179" width="5.7109375" style="156" customWidth="1"/>
    <col min="6180" max="6180" width="1.7109375" style="156" customWidth="1"/>
    <col min="6181" max="6182" width="5.7109375" style="156" customWidth="1"/>
    <col min="6183" max="6183" width="1.7109375" style="156" customWidth="1"/>
    <col min="6184" max="6184" width="5.7109375" style="156" customWidth="1"/>
    <col min="6185" max="6400" width="11.42578125" style="156"/>
    <col min="6401" max="6401" width="5.7109375" style="156" customWidth="1"/>
    <col min="6402" max="6402" width="4.5703125" style="156" customWidth="1"/>
    <col min="6403" max="6403" width="9.140625" style="156" bestFit="1" customWidth="1"/>
    <col min="6404" max="6404" width="7.28515625" style="156" customWidth="1"/>
    <col min="6405" max="6405" width="5.28515625" style="156" customWidth="1"/>
    <col min="6406" max="6406" width="21.7109375" style="156" customWidth="1"/>
    <col min="6407" max="6407" width="0.85546875" style="156" customWidth="1"/>
    <col min="6408" max="6408" width="10.85546875" style="156" customWidth="1"/>
    <col min="6409" max="6409" width="2.7109375" style="156" customWidth="1"/>
    <col min="6410" max="6410" width="10.28515625" style="156" customWidth="1"/>
    <col min="6411" max="6411" width="4.28515625" style="156" customWidth="1"/>
    <col min="6412" max="6412" width="1.7109375" style="156" customWidth="1"/>
    <col min="6413" max="6414" width="4.28515625" style="156" customWidth="1"/>
    <col min="6415" max="6415" width="1.7109375" style="156" customWidth="1"/>
    <col min="6416" max="6417" width="4.28515625" style="156" customWidth="1"/>
    <col min="6418" max="6418" width="1.7109375" style="156" customWidth="1"/>
    <col min="6419" max="6419" width="4.28515625" style="156" customWidth="1"/>
    <col min="6420" max="6420" width="21.7109375" style="156" customWidth="1"/>
    <col min="6421" max="6421" width="10.28515625" style="156" customWidth="1"/>
    <col min="6422" max="6422" width="2.7109375" style="156" customWidth="1"/>
    <col min="6423" max="6423" width="11" style="156" customWidth="1"/>
    <col min="6424" max="6431" width="0" style="156" hidden="1" customWidth="1"/>
    <col min="6432" max="6432" width="5.7109375" style="156" customWidth="1"/>
    <col min="6433" max="6433" width="1.7109375" style="156" customWidth="1"/>
    <col min="6434" max="6435" width="5.7109375" style="156" customWidth="1"/>
    <col min="6436" max="6436" width="1.7109375" style="156" customWidth="1"/>
    <col min="6437" max="6438" width="5.7109375" style="156" customWidth="1"/>
    <col min="6439" max="6439" width="1.7109375" style="156" customWidth="1"/>
    <col min="6440" max="6440" width="5.7109375" style="156" customWidth="1"/>
    <col min="6441" max="6656" width="11.42578125" style="156"/>
    <col min="6657" max="6657" width="5.7109375" style="156" customWidth="1"/>
    <col min="6658" max="6658" width="4.5703125" style="156" customWidth="1"/>
    <col min="6659" max="6659" width="9.140625" style="156" bestFit="1" customWidth="1"/>
    <col min="6660" max="6660" width="7.28515625" style="156" customWidth="1"/>
    <col min="6661" max="6661" width="5.28515625" style="156" customWidth="1"/>
    <col min="6662" max="6662" width="21.7109375" style="156" customWidth="1"/>
    <col min="6663" max="6663" width="0.85546875" style="156" customWidth="1"/>
    <col min="6664" max="6664" width="10.85546875" style="156" customWidth="1"/>
    <col min="6665" max="6665" width="2.7109375" style="156" customWidth="1"/>
    <col min="6666" max="6666" width="10.28515625" style="156" customWidth="1"/>
    <col min="6667" max="6667" width="4.28515625" style="156" customWidth="1"/>
    <col min="6668" max="6668" width="1.7109375" style="156" customWidth="1"/>
    <col min="6669" max="6670" width="4.28515625" style="156" customWidth="1"/>
    <col min="6671" max="6671" width="1.7109375" style="156" customWidth="1"/>
    <col min="6672" max="6673" width="4.28515625" style="156" customWidth="1"/>
    <col min="6674" max="6674" width="1.7109375" style="156" customWidth="1"/>
    <col min="6675" max="6675" width="4.28515625" style="156" customWidth="1"/>
    <col min="6676" max="6676" width="21.7109375" style="156" customWidth="1"/>
    <col min="6677" max="6677" width="10.28515625" style="156" customWidth="1"/>
    <col min="6678" max="6678" width="2.7109375" style="156" customWidth="1"/>
    <col min="6679" max="6679" width="11" style="156" customWidth="1"/>
    <col min="6680" max="6687" width="0" style="156" hidden="1" customWidth="1"/>
    <col min="6688" max="6688" width="5.7109375" style="156" customWidth="1"/>
    <col min="6689" max="6689" width="1.7109375" style="156" customWidth="1"/>
    <col min="6690" max="6691" width="5.7109375" style="156" customWidth="1"/>
    <col min="6692" max="6692" width="1.7109375" style="156" customWidth="1"/>
    <col min="6693" max="6694" width="5.7109375" style="156" customWidth="1"/>
    <col min="6695" max="6695" width="1.7109375" style="156" customWidth="1"/>
    <col min="6696" max="6696" width="5.7109375" style="156" customWidth="1"/>
    <col min="6697" max="6912" width="11.42578125" style="156"/>
    <col min="6913" max="6913" width="5.7109375" style="156" customWidth="1"/>
    <col min="6914" max="6914" width="4.5703125" style="156" customWidth="1"/>
    <col min="6915" max="6915" width="9.140625" style="156" bestFit="1" customWidth="1"/>
    <col min="6916" max="6916" width="7.28515625" style="156" customWidth="1"/>
    <col min="6917" max="6917" width="5.28515625" style="156" customWidth="1"/>
    <col min="6918" max="6918" width="21.7109375" style="156" customWidth="1"/>
    <col min="6919" max="6919" width="0.85546875" style="156" customWidth="1"/>
    <col min="6920" max="6920" width="10.85546875" style="156" customWidth="1"/>
    <col min="6921" max="6921" width="2.7109375" style="156" customWidth="1"/>
    <col min="6922" max="6922" width="10.28515625" style="156" customWidth="1"/>
    <col min="6923" max="6923" width="4.28515625" style="156" customWidth="1"/>
    <col min="6924" max="6924" width="1.7109375" style="156" customWidth="1"/>
    <col min="6925" max="6926" width="4.28515625" style="156" customWidth="1"/>
    <col min="6927" max="6927" width="1.7109375" style="156" customWidth="1"/>
    <col min="6928" max="6929" width="4.28515625" style="156" customWidth="1"/>
    <col min="6930" max="6930" width="1.7109375" style="156" customWidth="1"/>
    <col min="6931" max="6931" width="4.28515625" style="156" customWidth="1"/>
    <col min="6932" max="6932" width="21.7109375" style="156" customWidth="1"/>
    <col min="6933" max="6933" width="10.28515625" style="156" customWidth="1"/>
    <col min="6934" max="6934" width="2.7109375" style="156" customWidth="1"/>
    <col min="6935" max="6935" width="11" style="156" customWidth="1"/>
    <col min="6936" max="6943" width="0" style="156" hidden="1" customWidth="1"/>
    <col min="6944" max="6944" width="5.7109375" style="156" customWidth="1"/>
    <col min="6945" max="6945" width="1.7109375" style="156" customWidth="1"/>
    <col min="6946" max="6947" width="5.7109375" style="156" customWidth="1"/>
    <col min="6948" max="6948" width="1.7109375" style="156" customWidth="1"/>
    <col min="6949" max="6950" width="5.7109375" style="156" customWidth="1"/>
    <col min="6951" max="6951" width="1.7109375" style="156" customWidth="1"/>
    <col min="6952" max="6952" width="5.7109375" style="156" customWidth="1"/>
    <col min="6953" max="7168" width="11.42578125" style="156"/>
    <col min="7169" max="7169" width="5.7109375" style="156" customWidth="1"/>
    <col min="7170" max="7170" width="4.5703125" style="156" customWidth="1"/>
    <col min="7171" max="7171" width="9.140625" style="156" bestFit="1" customWidth="1"/>
    <col min="7172" max="7172" width="7.28515625" style="156" customWidth="1"/>
    <col min="7173" max="7173" width="5.28515625" style="156" customWidth="1"/>
    <col min="7174" max="7174" width="21.7109375" style="156" customWidth="1"/>
    <col min="7175" max="7175" width="0.85546875" style="156" customWidth="1"/>
    <col min="7176" max="7176" width="10.85546875" style="156" customWidth="1"/>
    <col min="7177" max="7177" width="2.7109375" style="156" customWidth="1"/>
    <col min="7178" max="7178" width="10.28515625" style="156" customWidth="1"/>
    <col min="7179" max="7179" width="4.28515625" style="156" customWidth="1"/>
    <col min="7180" max="7180" width="1.7109375" style="156" customWidth="1"/>
    <col min="7181" max="7182" width="4.28515625" style="156" customWidth="1"/>
    <col min="7183" max="7183" width="1.7109375" style="156" customWidth="1"/>
    <col min="7184" max="7185" width="4.28515625" style="156" customWidth="1"/>
    <col min="7186" max="7186" width="1.7109375" style="156" customWidth="1"/>
    <col min="7187" max="7187" width="4.28515625" style="156" customWidth="1"/>
    <col min="7188" max="7188" width="21.7109375" style="156" customWidth="1"/>
    <col min="7189" max="7189" width="10.28515625" style="156" customWidth="1"/>
    <col min="7190" max="7190" width="2.7109375" style="156" customWidth="1"/>
    <col min="7191" max="7191" width="11" style="156" customWidth="1"/>
    <col min="7192" max="7199" width="0" style="156" hidden="1" customWidth="1"/>
    <col min="7200" max="7200" width="5.7109375" style="156" customWidth="1"/>
    <col min="7201" max="7201" width="1.7109375" style="156" customWidth="1"/>
    <col min="7202" max="7203" width="5.7109375" style="156" customWidth="1"/>
    <col min="7204" max="7204" width="1.7109375" style="156" customWidth="1"/>
    <col min="7205" max="7206" width="5.7109375" style="156" customWidth="1"/>
    <col min="7207" max="7207" width="1.7109375" style="156" customWidth="1"/>
    <col min="7208" max="7208" width="5.7109375" style="156" customWidth="1"/>
    <col min="7209" max="7424" width="11.42578125" style="156"/>
    <col min="7425" max="7425" width="5.7109375" style="156" customWidth="1"/>
    <col min="7426" max="7426" width="4.5703125" style="156" customWidth="1"/>
    <col min="7427" max="7427" width="9.140625" style="156" bestFit="1" customWidth="1"/>
    <col min="7428" max="7428" width="7.28515625" style="156" customWidth="1"/>
    <col min="7429" max="7429" width="5.28515625" style="156" customWidth="1"/>
    <col min="7430" max="7430" width="21.7109375" style="156" customWidth="1"/>
    <col min="7431" max="7431" width="0.85546875" style="156" customWidth="1"/>
    <col min="7432" max="7432" width="10.85546875" style="156" customWidth="1"/>
    <col min="7433" max="7433" width="2.7109375" style="156" customWidth="1"/>
    <col min="7434" max="7434" width="10.28515625" style="156" customWidth="1"/>
    <col min="7435" max="7435" width="4.28515625" style="156" customWidth="1"/>
    <col min="7436" max="7436" width="1.7109375" style="156" customWidth="1"/>
    <col min="7437" max="7438" width="4.28515625" style="156" customWidth="1"/>
    <col min="7439" max="7439" width="1.7109375" style="156" customWidth="1"/>
    <col min="7440" max="7441" width="4.28515625" style="156" customWidth="1"/>
    <col min="7442" max="7442" width="1.7109375" style="156" customWidth="1"/>
    <col min="7443" max="7443" width="4.28515625" style="156" customWidth="1"/>
    <col min="7444" max="7444" width="21.7109375" style="156" customWidth="1"/>
    <col min="7445" max="7445" width="10.28515625" style="156" customWidth="1"/>
    <col min="7446" max="7446" width="2.7109375" style="156" customWidth="1"/>
    <col min="7447" max="7447" width="11" style="156" customWidth="1"/>
    <col min="7448" max="7455" width="0" style="156" hidden="1" customWidth="1"/>
    <col min="7456" max="7456" width="5.7109375" style="156" customWidth="1"/>
    <col min="7457" max="7457" width="1.7109375" style="156" customWidth="1"/>
    <col min="7458" max="7459" width="5.7109375" style="156" customWidth="1"/>
    <col min="7460" max="7460" width="1.7109375" style="156" customWidth="1"/>
    <col min="7461" max="7462" width="5.7109375" style="156" customWidth="1"/>
    <col min="7463" max="7463" width="1.7109375" style="156" customWidth="1"/>
    <col min="7464" max="7464" width="5.7109375" style="156" customWidth="1"/>
    <col min="7465" max="7680" width="11.42578125" style="156"/>
    <col min="7681" max="7681" width="5.7109375" style="156" customWidth="1"/>
    <col min="7682" max="7682" width="4.5703125" style="156" customWidth="1"/>
    <col min="7683" max="7683" width="9.140625" style="156" bestFit="1" customWidth="1"/>
    <col min="7684" max="7684" width="7.28515625" style="156" customWidth="1"/>
    <col min="7685" max="7685" width="5.28515625" style="156" customWidth="1"/>
    <col min="7686" max="7686" width="21.7109375" style="156" customWidth="1"/>
    <col min="7687" max="7687" width="0.85546875" style="156" customWidth="1"/>
    <col min="7688" max="7688" width="10.85546875" style="156" customWidth="1"/>
    <col min="7689" max="7689" width="2.7109375" style="156" customWidth="1"/>
    <col min="7690" max="7690" width="10.28515625" style="156" customWidth="1"/>
    <col min="7691" max="7691" width="4.28515625" style="156" customWidth="1"/>
    <col min="7692" max="7692" width="1.7109375" style="156" customWidth="1"/>
    <col min="7693" max="7694" width="4.28515625" style="156" customWidth="1"/>
    <col min="7695" max="7695" width="1.7109375" style="156" customWidth="1"/>
    <col min="7696" max="7697" width="4.28515625" style="156" customWidth="1"/>
    <col min="7698" max="7698" width="1.7109375" style="156" customWidth="1"/>
    <col min="7699" max="7699" width="4.28515625" style="156" customWidth="1"/>
    <col min="7700" max="7700" width="21.7109375" style="156" customWidth="1"/>
    <col min="7701" max="7701" width="10.28515625" style="156" customWidth="1"/>
    <col min="7702" max="7702" width="2.7109375" style="156" customWidth="1"/>
    <col min="7703" max="7703" width="11" style="156" customWidth="1"/>
    <col min="7704" max="7711" width="0" style="156" hidden="1" customWidth="1"/>
    <col min="7712" max="7712" width="5.7109375" style="156" customWidth="1"/>
    <col min="7713" max="7713" width="1.7109375" style="156" customWidth="1"/>
    <col min="7714" max="7715" width="5.7109375" style="156" customWidth="1"/>
    <col min="7716" max="7716" width="1.7109375" style="156" customWidth="1"/>
    <col min="7717" max="7718" width="5.7109375" style="156" customWidth="1"/>
    <col min="7719" max="7719" width="1.7109375" style="156" customWidth="1"/>
    <col min="7720" max="7720" width="5.7109375" style="156" customWidth="1"/>
    <col min="7721" max="7936" width="11.42578125" style="156"/>
    <col min="7937" max="7937" width="5.7109375" style="156" customWidth="1"/>
    <col min="7938" max="7938" width="4.5703125" style="156" customWidth="1"/>
    <col min="7939" max="7939" width="9.140625" style="156" bestFit="1" customWidth="1"/>
    <col min="7940" max="7940" width="7.28515625" style="156" customWidth="1"/>
    <col min="7941" max="7941" width="5.28515625" style="156" customWidth="1"/>
    <col min="7942" max="7942" width="21.7109375" style="156" customWidth="1"/>
    <col min="7943" max="7943" width="0.85546875" style="156" customWidth="1"/>
    <col min="7944" max="7944" width="10.85546875" style="156" customWidth="1"/>
    <col min="7945" max="7945" width="2.7109375" style="156" customWidth="1"/>
    <col min="7946" max="7946" width="10.28515625" style="156" customWidth="1"/>
    <col min="7947" max="7947" width="4.28515625" style="156" customWidth="1"/>
    <col min="7948" max="7948" width="1.7109375" style="156" customWidth="1"/>
    <col min="7949" max="7950" width="4.28515625" style="156" customWidth="1"/>
    <col min="7951" max="7951" width="1.7109375" style="156" customWidth="1"/>
    <col min="7952" max="7953" width="4.28515625" style="156" customWidth="1"/>
    <col min="7954" max="7954" width="1.7109375" style="156" customWidth="1"/>
    <col min="7955" max="7955" width="4.28515625" style="156" customWidth="1"/>
    <col min="7956" max="7956" width="21.7109375" style="156" customWidth="1"/>
    <col min="7957" max="7957" width="10.28515625" style="156" customWidth="1"/>
    <col min="7958" max="7958" width="2.7109375" style="156" customWidth="1"/>
    <col min="7959" max="7959" width="11" style="156" customWidth="1"/>
    <col min="7960" max="7967" width="0" style="156" hidden="1" customWidth="1"/>
    <col min="7968" max="7968" width="5.7109375" style="156" customWidth="1"/>
    <col min="7969" max="7969" width="1.7109375" style="156" customWidth="1"/>
    <col min="7970" max="7971" width="5.7109375" style="156" customWidth="1"/>
    <col min="7972" max="7972" width="1.7109375" style="156" customWidth="1"/>
    <col min="7973" max="7974" width="5.7109375" style="156" customWidth="1"/>
    <col min="7975" max="7975" width="1.7109375" style="156" customWidth="1"/>
    <col min="7976" max="7976" width="5.7109375" style="156" customWidth="1"/>
    <col min="7977" max="8192" width="11.42578125" style="156"/>
    <col min="8193" max="8193" width="5.7109375" style="156" customWidth="1"/>
    <col min="8194" max="8194" width="4.5703125" style="156" customWidth="1"/>
    <col min="8195" max="8195" width="9.140625" style="156" bestFit="1" customWidth="1"/>
    <col min="8196" max="8196" width="7.28515625" style="156" customWidth="1"/>
    <col min="8197" max="8197" width="5.28515625" style="156" customWidth="1"/>
    <col min="8198" max="8198" width="21.7109375" style="156" customWidth="1"/>
    <col min="8199" max="8199" width="0.85546875" style="156" customWidth="1"/>
    <col min="8200" max="8200" width="10.85546875" style="156" customWidth="1"/>
    <col min="8201" max="8201" width="2.7109375" style="156" customWidth="1"/>
    <col min="8202" max="8202" width="10.28515625" style="156" customWidth="1"/>
    <col min="8203" max="8203" width="4.28515625" style="156" customWidth="1"/>
    <col min="8204" max="8204" width="1.7109375" style="156" customWidth="1"/>
    <col min="8205" max="8206" width="4.28515625" style="156" customWidth="1"/>
    <col min="8207" max="8207" width="1.7109375" style="156" customWidth="1"/>
    <col min="8208" max="8209" width="4.28515625" style="156" customWidth="1"/>
    <col min="8210" max="8210" width="1.7109375" style="156" customWidth="1"/>
    <col min="8211" max="8211" width="4.28515625" style="156" customWidth="1"/>
    <col min="8212" max="8212" width="21.7109375" style="156" customWidth="1"/>
    <col min="8213" max="8213" width="10.28515625" style="156" customWidth="1"/>
    <col min="8214" max="8214" width="2.7109375" style="156" customWidth="1"/>
    <col min="8215" max="8215" width="11" style="156" customWidth="1"/>
    <col min="8216" max="8223" width="0" style="156" hidden="1" customWidth="1"/>
    <col min="8224" max="8224" width="5.7109375" style="156" customWidth="1"/>
    <col min="8225" max="8225" width="1.7109375" style="156" customWidth="1"/>
    <col min="8226" max="8227" width="5.7109375" style="156" customWidth="1"/>
    <col min="8228" max="8228" width="1.7109375" style="156" customWidth="1"/>
    <col min="8229" max="8230" width="5.7109375" style="156" customWidth="1"/>
    <col min="8231" max="8231" width="1.7109375" style="156" customWidth="1"/>
    <col min="8232" max="8232" width="5.7109375" style="156" customWidth="1"/>
    <col min="8233" max="8448" width="11.42578125" style="156"/>
    <col min="8449" max="8449" width="5.7109375" style="156" customWidth="1"/>
    <col min="8450" max="8450" width="4.5703125" style="156" customWidth="1"/>
    <col min="8451" max="8451" width="9.140625" style="156" bestFit="1" customWidth="1"/>
    <col min="8452" max="8452" width="7.28515625" style="156" customWidth="1"/>
    <col min="8453" max="8453" width="5.28515625" style="156" customWidth="1"/>
    <col min="8454" max="8454" width="21.7109375" style="156" customWidth="1"/>
    <col min="8455" max="8455" width="0.85546875" style="156" customWidth="1"/>
    <col min="8456" max="8456" width="10.85546875" style="156" customWidth="1"/>
    <col min="8457" max="8457" width="2.7109375" style="156" customWidth="1"/>
    <col min="8458" max="8458" width="10.28515625" style="156" customWidth="1"/>
    <col min="8459" max="8459" width="4.28515625" style="156" customWidth="1"/>
    <col min="8460" max="8460" width="1.7109375" style="156" customWidth="1"/>
    <col min="8461" max="8462" width="4.28515625" style="156" customWidth="1"/>
    <col min="8463" max="8463" width="1.7109375" style="156" customWidth="1"/>
    <col min="8464" max="8465" width="4.28515625" style="156" customWidth="1"/>
    <col min="8466" max="8466" width="1.7109375" style="156" customWidth="1"/>
    <col min="8467" max="8467" width="4.28515625" style="156" customWidth="1"/>
    <col min="8468" max="8468" width="21.7109375" style="156" customWidth="1"/>
    <col min="8469" max="8469" width="10.28515625" style="156" customWidth="1"/>
    <col min="8470" max="8470" width="2.7109375" style="156" customWidth="1"/>
    <col min="8471" max="8471" width="11" style="156" customWidth="1"/>
    <col min="8472" max="8479" width="0" style="156" hidden="1" customWidth="1"/>
    <col min="8480" max="8480" width="5.7109375" style="156" customWidth="1"/>
    <col min="8481" max="8481" width="1.7109375" style="156" customWidth="1"/>
    <col min="8482" max="8483" width="5.7109375" style="156" customWidth="1"/>
    <col min="8484" max="8484" width="1.7109375" style="156" customWidth="1"/>
    <col min="8485" max="8486" width="5.7109375" style="156" customWidth="1"/>
    <col min="8487" max="8487" width="1.7109375" style="156" customWidth="1"/>
    <col min="8488" max="8488" width="5.7109375" style="156" customWidth="1"/>
    <col min="8489" max="8704" width="11.42578125" style="156"/>
    <col min="8705" max="8705" width="5.7109375" style="156" customWidth="1"/>
    <col min="8706" max="8706" width="4.5703125" style="156" customWidth="1"/>
    <col min="8707" max="8707" width="9.140625" style="156" bestFit="1" customWidth="1"/>
    <col min="8708" max="8708" width="7.28515625" style="156" customWidth="1"/>
    <col min="8709" max="8709" width="5.28515625" style="156" customWidth="1"/>
    <col min="8710" max="8710" width="21.7109375" style="156" customWidth="1"/>
    <col min="8711" max="8711" width="0.85546875" style="156" customWidth="1"/>
    <col min="8712" max="8712" width="10.85546875" style="156" customWidth="1"/>
    <col min="8713" max="8713" width="2.7109375" style="156" customWidth="1"/>
    <col min="8714" max="8714" width="10.28515625" style="156" customWidth="1"/>
    <col min="8715" max="8715" width="4.28515625" style="156" customWidth="1"/>
    <col min="8716" max="8716" width="1.7109375" style="156" customWidth="1"/>
    <col min="8717" max="8718" width="4.28515625" style="156" customWidth="1"/>
    <col min="8719" max="8719" width="1.7109375" style="156" customWidth="1"/>
    <col min="8720" max="8721" width="4.28515625" style="156" customWidth="1"/>
    <col min="8722" max="8722" width="1.7109375" style="156" customWidth="1"/>
    <col min="8723" max="8723" width="4.28515625" style="156" customWidth="1"/>
    <col min="8724" max="8724" width="21.7109375" style="156" customWidth="1"/>
    <col min="8725" max="8725" width="10.28515625" style="156" customWidth="1"/>
    <col min="8726" max="8726" width="2.7109375" style="156" customWidth="1"/>
    <col min="8727" max="8727" width="11" style="156" customWidth="1"/>
    <col min="8728" max="8735" width="0" style="156" hidden="1" customWidth="1"/>
    <col min="8736" max="8736" width="5.7109375" style="156" customWidth="1"/>
    <col min="8737" max="8737" width="1.7109375" style="156" customWidth="1"/>
    <col min="8738" max="8739" width="5.7109375" style="156" customWidth="1"/>
    <col min="8740" max="8740" width="1.7109375" style="156" customWidth="1"/>
    <col min="8741" max="8742" width="5.7109375" style="156" customWidth="1"/>
    <col min="8743" max="8743" width="1.7109375" style="156" customWidth="1"/>
    <col min="8744" max="8744" width="5.7109375" style="156" customWidth="1"/>
    <col min="8745" max="8960" width="11.42578125" style="156"/>
    <col min="8961" max="8961" width="5.7109375" style="156" customWidth="1"/>
    <col min="8962" max="8962" width="4.5703125" style="156" customWidth="1"/>
    <col min="8963" max="8963" width="9.140625" style="156" bestFit="1" customWidth="1"/>
    <col min="8964" max="8964" width="7.28515625" style="156" customWidth="1"/>
    <col min="8965" max="8965" width="5.28515625" style="156" customWidth="1"/>
    <col min="8966" max="8966" width="21.7109375" style="156" customWidth="1"/>
    <col min="8967" max="8967" width="0.85546875" style="156" customWidth="1"/>
    <col min="8968" max="8968" width="10.85546875" style="156" customWidth="1"/>
    <col min="8969" max="8969" width="2.7109375" style="156" customWidth="1"/>
    <col min="8970" max="8970" width="10.28515625" style="156" customWidth="1"/>
    <col min="8971" max="8971" width="4.28515625" style="156" customWidth="1"/>
    <col min="8972" max="8972" width="1.7109375" style="156" customWidth="1"/>
    <col min="8973" max="8974" width="4.28515625" style="156" customWidth="1"/>
    <col min="8975" max="8975" width="1.7109375" style="156" customWidth="1"/>
    <col min="8976" max="8977" width="4.28515625" style="156" customWidth="1"/>
    <col min="8978" max="8978" width="1.7109375" style="156" customWidth="1"/>
    <col min="8979" max="8979" width="4.28515625" style="156" customWidth="1"/>
    <col min="8980" max="8980" width="21.7109375" style="156" customWidth="1"/>
    <col min="8981" max="8981" width="10.28515625" style="156" customWidth="1"/>
    <col min="8982" max="8982" width="2.7109375" style="156" customWidth="1"/>
    <col min="8983" max="8983" width="11" style="156" customWidth="1"/>
    <col min="8984" max="8991" width="0" style="156" hidden="1" customWidth="1"/>
    <col min="8992" max="8992" width="5.7109375" style="156" customWidth="1"/>
    <col min="8993" max="8993" width="1.7109375" style="156" customWidth="1"/>
    <col min="8994" max="8995" width="5.7109375" style="156" customWidth="1"/>
    <col min="8996" max="8996" width="1.7109375" style="156" customWidth="1"/>
    <col min="8997" max="8998" width="5.7109375" style="156" customWidth="1"/>
    <col min="8999" max="8999" width="1.7109375" style="156" customWidth="1"/>
    <col min="9000" max="9000" width="5.7109375" style="156" customWidth="1"/>
    <col min="9001" max="9216" width="11.42578125" style="156"/>
    <col min="9217" max="9217" width="5.7109375" style="156" customWidth="1"/>
    <col min="9218" max="9218" width="4.5703125" style="156" customWidth="1"/>
    <col min="9219" max="9219" width="9.140625" style="156" bestFit="1" customWidth="1"/>
    <col min="9220" max="9220" width="7.28515625" style="156" customWidth="1"/>
    <col min="9221" max="9221" width="5.28515625" style="156" customWidth="1"/>
    <col min="9222" max="9222" width="21.7109375" style="156" customWidth="1"/>
    <col min="9223" max="9223" width="0.85546875" style="156" customWidth="1"/>
    <col min="9224" max="9224" width="10.85546875" style="156" customWidth="1"/>
    <col min="9225" max="9225" width="2.7109375" style="156" customWidth="1"/>
    <col min="9226" max="9226" width="10.28515625" style="156" customWidth="1"/>
    <col min="9227" max="9227" width="4.28515625" style="156" customWidth="1"/>
    <col min="9228" max="9228" width="1.7109375" style="156" customWidth="1"/>
    <col min="9229" max="9230" width="4.28515625" style="156" customWidth="1"/>
    <col min="9231" max="9231" width="1.7109375" style="156" customWidth="1"/>
    <col min="9232" max="9233" width="4.28515625" style="156" customWidth="1"/>
    <col min="9234" max="9234" width="1.7109375" style="156" customWidth="1"/>
    <col min="9235" max="9235" width="4.28515625" style="156" customWidth="1"/>
    <col min="9236" max="9236" width="21.7109375" style="156" customWidth="1"/>
    <col min="9237" max="9237" width="10.28515625" style="156" customWidth="1"/>
    <col min="9238" max="9238" width="2.7109375" style="156" customWidth="1"/>
    <col min="9239" max="9239" width="11" style="156" customWidth="1"/>
    <col min="9240" max="9247" width="0" style="156" hidden="1" customWidth="1"/>
    <col min="9248" max="9248" width="5.7109375" style="156" customWidth="1"/>
    <col min="9249" max="9249" width="1.7109375" style="156" customWidth="1"/>
    <col min="9250" max="9251" width="5.7109375" style="156" customWidth="1"/>
    <col min="9252" max="9252" width="1.7109375" style="156" customWidth="1"/>
    <col min="9253" max="9254" width="5.7109375" style="156" customWidth="1"/>
    <col min="9255" max="9255" width="1.7109375" style="156" customWidth="1"/>
    <col min="9256" max="9256" width="5.7109375" style="156" customWidth="1"/>
    <col min="9257" max="9472" width="11.42578125" style="156"/>
    <col min="9473" max="9473" width="5.7109375" style="156" customWidth="1"/>
    <col min="9474" max="9474" width="4.5703125" style="156" customWidth="1"/>
    <col min="9475" max="9475" width="9.140625" style="156" bestFit="1" customWidth="1"/>
    <col min="9476" max="9476" width="7.28515625" style="156" customWidth="1"/>
    <col min="9477" max="9477" width="5.28515625" style="156" customWidth="1"/>
    <col min="9478" max="9478" width="21.7109375" style="156" customWidth="1"/>
    <col min="9479" max="9479" width="0.85546875" style="156" customWidth="1"/>
    <col min="9480" max="9480" width="10.85546875" style="156" customWidth="1"/>
    <col min="9481" max="9481" width="2.7109375" style="156" customWidth="1"/>
    <col min="9482" max="9482" width="10.28515625" style="156" customWidth="1"/>
    <col min="9483" max="9483" width="4.28515625" style="156" customWidth="1"/>
    <col min="9484" max="9484" width="1.7109375" style="156" customWidth="1"/>
    <col min="9485" max="9486" width="4.28515625" style="156" customWidth="1"/>
    <col min="9487" max="9487" width="1.7109375" style="156" customWidth="1"/>
    <col min="9488" max="9489" width="4.28515625" style="156" customWidth="1"/>
    <col min="9490" max="9490" width="1.7109375" style="156" customWidth="1"/>
    <col min="9491" max="9491" width="4.28515625" style="156" customWidth="1"/>
    <col min="9492" max="9492" width="21.7109375" style="156" customWidth="1"/>
    <col min="9493" max="9493" width="10.28515625" style="156" customWidth="1"/>
    <col min="9494" max="9494" width="2.7109375" style="156" customWidth="1"/>
    <col min="9495" max="9495" width="11" style="156" customWidth="1"/>
    <col min="9496" max="9503" width="0" style="156" hidden="1" customWidth="1"/>
    <col min="9504" max="9504" width="5.7109375" style="156" customWidth="1"/>
    <col min="9505" max="9505" width="1.7109375" style="156" customWidth="1"/>
    <col min="9506" max="9507" width="5.7109375" style="156" customWidth="1"/>
    <col min="9508" max="9508" width="1.7109375" style="156" customWidth="1"/>
    <col min="9509" max="9510" width="5.7109375" style="156" customWidth="1"/>
    <col min="9511" max="9511" width="1.7109375" style="156" customWidth="1"/>
    <col min="9512" max="9512" width="5.7109375" style="156" customWidth="1"/>
    <col min="9513" max="9728" width="11.42578125" style="156"/>
    <col min="9729" max="9729" width="5.7109375" style="156" customWidth="1"/>
    <col min="9730" max="9730" width="4.5703125" style="156" customWidth="1"/>
    <col min="9731" max="9731" width="9.140625" style="156" bestFit="1" customWidth="1"/>
    <col min="9732" max="9732" width="7.28515625" style="156" customWidth="1"/>
    <col min="9733" max="9733" width="5.28515625" style="156" customWidth="1"/>
    <col min="9734" max="9734" width="21.7109375" style="156" customWidth="1"/>
    <col min="9735" max="9735" width="0.85546875" style="156" customWidth="1"/>
    <col min="9736" max="9736" width="10.85546875" style="156" customWidth="1"/>
    <col min="9737" max="9737" width="2.7109375" style="156" customWidth="1"/>
    <col min="9738" max="9738" width="10.28515625" style="156" customWidth="1"/>
    <col min="9739" max="9739" width="4.28515625" style="156" customWidth="1"/>
    <col min="9740" max="9740" width="1.7109375" style="156" customWidth="1"/>
    <col min="9741" max="9742" width="4.28515625" style="156" customWidth="1"/>
    <col min="9743" max="9743" width="1.7109375" style="156" customWidth="1"/>
    <col min="9744" max="9745" width="4.28515625" style="156" customWidth="1"/>
    <col min="9746" max="9746" width="1.7109375" style="156" customWidth="1"/>
    <col min="9747" max="9747" width="4.28515625" style="156" customWidth="1"/>
    <col min="9748" max="9748" width="21.7109375" style="156" customWidth="1"/>
    <col min="9749" max="9749" width="10.28515625" style="156" customWidth="1"/>
    <col min="9750" max="9750" width="2.7109375" style="156" customWidth="1"/>
    <col min="9751" max="9751" width="11" style="156" customWidth="1"/>
    <col min="9752" max="9759" width="0" style="156" hidden="1" customWidth="1"/>
    <col min="9760" max="9760" width="5.7109375" style="156" customWidth="1"/>
    <col min="9761" max="9761" width="1.7109375" style="156" customWidth="1"/>
    <col min="9762" max="9763" width="5.7109375" style="156" customWidth="1"/>
    <col min="9764" max="9764" width="1.7109375" style="156" customWidth="1"/>
    <col min="9765" max="9766" width="5.7109375" style="156" customWidth="1"/>
    <col min="9767" max="9767" width="1.7109375" style="156" customWidth="1"/>
    <col min="9768" max="9768" width="5.7109375" style="156" customWidth="1"/>
    <col min="9769" max="9984" width="11.42578125" style="156"/>
    <col min="9985" max="9985" width="5.7109375" style="156" customWidth="1"/>
    <col min="9986" max="9986" width="4.5703125" style="156" customWidth="1"/>
    <col min="9987" max="9987" width="9.140625" style="156" bestFit="1" customWidth="1"/>
    <col min="9988" max="9988" width="7.28515625" style="156" customWidth="1"/>
    <col min="9989" max="9989" width="5.28515625" style="156" customWidth="1"/>
    <col min="9990" max="9990" width="21.7109375" style="156" customWidth="1"/>
    <col min="9991" max="9991" width="0.85546875" style="156" customWidth="1"/>
    <col min="9992" max="9992" width="10.85546875" style="156" customWidth="1"/>
    <col min="9993" max="9993" width="2.7109375" style="156" customWidth="1"/>
    <col min="9994" max="9994" width="10.28515625" style="156" customWidth="1"/>
    <col min="9995" max="9995" width="4.28515625" style="156" customWidth="1"/>
    <col min="9996" max="9996" width="1.7109375" style="156" customWidth="1"/>
    <col min="9997" max="9998" width="4.28515625" style="156" customWidth="1"/>
    <col min="9999" max="9999" width="1.7109375" style="156" customWidth="1"/>
    <col min="10000" max="10001" width="4.28515625" style="156" customWidth="1"/>
    <col min="10002" max="10002" width="1.7109375" style="156" customWidth="1"/>
    <col min="10003" max="10003" width="4.28515625" style="156" customWidth="1"/>
    <col min="10004" max="10004" width="21.7109375" style="156" customWidth="1"/>
    <col min="10005" max="10005" width="10.28515625" style="156" customWidth="1"/>
    <col min="10006" max="10006" width="2.7109375" style="156" customWidth="1"/>
    <col min="10007" max="10007" width="11" style="156" customWidth="1"/>
    <col min="10008" max="10015" width="0" style="156" hidden="1" customWidth="1"/>
    <col min="10016" max="10016" width="5.7109375" style="156" customWidth="1"/>
    <col min="10017" max="10017" width="1.7109375" style="156" customWidth="1"/>
    <col min="10018" max="10019" width="5.7109375" style="156" customWidth="1"/>
    <col min="10020" max="10020" width="1.7109375" style="156" customWidth="1"/>
    <col min="10021" max="10022" width="5.7109375" style="156" customWidth="1"/>
    <col min="10023" max="10023" width="1.7109375" style="156" customWidth="1"/>
    <col min="10024" max="10024" width="5.7109375" style="156" customWidth="1"/>
    <col min="10025" max="10240" width="11.42578125" style="156"/>
    <col min="10241" max="10241" width="5.7109375" style="156" customWidth="1"/>
    <col min="10242" max="10242" width="4.5703125" style="156" customWidth="1"/>
    <col min="10243" max="10243" width="9.140625" style="156" bestFit="1" customWidth="1"/>
    <col min="10244" max="10244" width="7.28515625" style="156" customWidth="1"/>
    <col min="10245" max="10245" width="5.28515625" style="156" customWidth="1"/>
    <col min="10246" max="10246" width="21.7109375" style="156" customWidth="1"/>
    <col min="10247" max="10247" width="0.85546875" style="156" customWidth="1"/>
    <col min="10248" max="10248" width="10.85546875" style="156" customWidth="1"/>
    <col min="10249" max="10249" width="2.7109375" style="156" customWidth="1"/>
    <col min="10250" max="10250" width="10.28515625" style="156" customWidth="1"/>
    <col min="10251" max="10251" width="4.28515625" style="156" customWidth="1"/>
    <col min="10252" max="10252" width="1.7109375" style="156" customWidth="1"/>
    <col min="10253" max="10254" width="4.28515625" style="156" customWidth="1"/>
    <col min="10255" max="10255" width="1.7109375" style="156" customWidth="1"/>
    <col min="10256" max="10257" width="4.28515625" style="156" customWidth="1"/>
    <col min="10258" max="10258" width="1.7109375" style="156" customWidth="1"/>
    <col min="10259" max="10259" width="4.28515625" style="156" customWidth="1"/>
    <col min="10260" max="10260" width="21.7109375" style="156" customWidth="1"/>
    <col min="10261" max="10261" width="10.28515625" style="156" customWidth="1"/>
    <col min="10262" max="10262" width="2.7109375" style="156" customWidth="1"/>
    <col min="10263" max="10263" width="11" style="156" customWidth="1"/>
    <col min="10264" max="10271" width="0" style="156" hidden="1" customWidth="1"/>
    <col min="10272" max="10272" width="5.7109375" style="156" customWidth="1"/>
    <col min="10273" max="10273" width="1.7109375" style="156" customWidth="1"/>
    <col min="10274" max="10275" width="5.7109375" style="156" customWidth="1"/>
    <col min="10276" max="10276" width="1.7109375" style="156" customWidth="1"/>
    <col min="10277" max="10278" width="5.7109375" style="156" customWidth="1"/>
    <col min="10279" max="10279" width="1.7109375" style="156" customWidth="1"/>
    <col min="10280" max="10280" width="5.7109375" style="156" customWidth="1"/>
    <col min="10281" max="10496" width="11.42578125" style="156"/>
    <col min="10497" max="10497" width="5.7109375" style="156" customWidth="1"/>
    <col min="10498" max="10498" width="4.5703125" style="156" customWidth="1"/>
    <col min="10499" max="10499" width="9.140625" style="156" bestFit="1" customWidth="1"/>
    <col min="10500" max="10500" width="7.28515625" style="156" customWidth="1"/>
    <col min="10501" max="10501" width="5.28515625" style="156" customWidth="1"/>
    <col min="10502" max="10502" width="21.7109375" style="156" customWidth="1"/>
    <col min="10503" max="10503" width="0.85546875" style="156" customWidth="1"/>
    <col min="10504" max="10504" width="10.85546875" style="156" customWidth="1"/>
    <col min="10505" max="10505" width="2.7109375" style="156" customWidth="1"/>
    <col min="10506" max="10506" width="10.28515625" style="156" customWidth="1"/>
    <col min="10507" max="10507" width="4.28515625" style="156" customWidth="1"/>
    <col min="10508" max="10508" width="1.7109375" style="156" customWidth="1"/>
    <col min="10509" max="10510" width="4.28515625" style="156" customWidth="1"/>
    <col min="10511" max="10511" width="1.7109375" style="156" customWidth="1"/>
    <col min="10512" max="10513" width="4.28515625" style="156" customWidth="1"/>
    <col min="10514" max="10514" width="1.7109375" style="156" customWidth="1"/>
    <col min="10515" max="10515" width="4.28515625" style="156" customWidth="1"/>
    <col min="10516" max="10516" width="21.7109375" style="156" customWidth="1"/>
    <col min="10517" max="10517" width="10.28515625" style="156" customWidth="1"/>
    <col min="10518" max="10518" width="2.7109375" style="156" customWidth="1"/>
    <col min="10519" max="10519" width="11" style="156" customWidth="1"/>
    <col min="10520" max="10527" width="0" style="156" hidden="1" customWidth="1"/>
    <col min="10528" max="10528" width="5.7109375" style="156" customWidth="1"/>
    <col min="10529" max="10529" width="1.7109375" style="156" customWidth="1"/>
    <col min="10530" max="10531" width="5.7109375" style="156" customWidth="1"/>
    <col min="10532" max="10532" width="1.7109375" style="156" customWidth="1"/>
    <col min="10533" max="10534" width="5.7109375" style="156" customWidth="1"/>
    <col min="10535" max="10535" width="1.7109375" style="156" customWidth="1"/>
    <col min="10536" max="10536" width="5.7109375" style="156" customWidth="1"/>
    <col min="10537" max="10752" width="11.42578125" style="156"/>
    <col min="10753" max="10753" width="5.7109375" style="156" customWidth="1"/>
    <col min="10754" max="10754" width="4.5703125" style="156" customWidth="1"/>
    <col min="10755" max="10755" width="9.140625" style="156" bestFit="1" customWidth="1"/>
    <col min="10756" max="10756" width="7.28515625" style="156" customWidth="1"/>
    <col min="10757" max="10757" width="5.28515625" style="156" customWidth="1"/>
    <col min="10758" max="10758" width="21.7109375" style="156" customWidth="1"/>
    <col min="10759" max="10759" width="0.85546875" style="156" customWidth="1"/>
    <col min="10760" max="10760" width="10.85546875" style="156" customWidth="1"/>
    <col min="10761" max="10761" width="2.7109375" style="156" customWidth="1"/>
    <col min="10762" max="10762" width="10.28515625" style="156" customWidth="1"/>
    <col min="10763" max="10763" width="4.28515625" style="156" customWidth="1"/>
    <col min="10764" max="10764" width="1.7109375" style="156" customWidth="1"/>
    <col min="10765" max="10766" width="4.28515625" style="156" customWidth="1"/>
    <col min="10767" max="10767" width="1.7109375" style="156" customWidth="1"/>
    <col min="10768" max="10769" width="4.28515625" style="156" customWidth="1"/>
    <col min="10770" max="10770" width="1.7109375" style="156" customWidth="1"/>
    <col min="10771" max="10771" width="4.28515625" style="156" customWidth="1"/>
    <col min="10772" max="10772" width="21.7109375" style="156" customWidth="1"/>
    <col min="10773" max="10773" width="10.28515625" style="156" customWidth="1"/>
    <col min="10774" max="10774" width="2.7109375" style="156" customWidth="1"/>
    <col min="10775" max="10775" width="11" style="156" customWidth="1"/>
    <col min="10776" max="10783" width="0" style="156" hidden="1" customWidth="1"/>
    <col min="10784" max="10784" width="5.7109375" style="156" customWidth="1"/>
    <col min="10785" max="10785" width="1.7109375" style="156" customWidth="1"/>
    <col min="10786" max="10787" width="5.7109375" style="156" customWidth="1"/>
    <col min="10788" max="10788" width="1.7109375" style="156" customWidth="1"/>
    <col min="10789" max="10790" width="5.7109375" style="156" customWidth="1"/>
    <col min="10791" max="10791" width="1.7109375" style="156" customWidth="1"/>
    <col min="10792" max="10792" width="5.7109375" style="156" customWidth="1"/>
    <col min="10793" max="11008" width="11.42578125" style="156"/>
    <col min="11009" max="11009" width="5.7109375" style="156" customWidth="1"/>
    <col min="11010" max="11010" width="4.5703125" style="156" customWidth="1"/>
    <col min="11011" max="11011" width="9.140625" style="156" bestFit="1" customWidth="1"/>
    <col min="11012" max="11012" width="7.28515625" style="156" customWidth="1"/>
    <col min="11013" max="11013" width="5.28515625" style="156" customWidth="1"/>
    <col min="11014" max="11014" width="21.7109375" style="156" customWidth="1"/>
    <col min="11015" max="11015" width="0.85546875" style="156" customWidth="1"/>
    <col min="11016" max="11016" width="10.85546875" style="156" customWidth="1"/>
    <col min="11017" max="11017" width="2.7109375" style="156" customWidth="1"/>
    <col min="11018" max="11018" width="10.28515625" style="156" customWidth="1"/>
    <col min="11019" max="11019" width="4.28515625" style="156" customWidth="1"/>
    <col min="11020" max="11020" width="1.7109375" style="156" customWidth="1"/>
    <col min="11021" max="11022" width="4.28515625" style="156" customWidth="1"/>
    <col min="11023" max="11023" width="1.7109375" style="156" customWidth="1"/>
    <col min="11024" max="11025" width="4.28515625" style="156" customWidth="1"/>
    <col min="11026" max="11026" width="1.7109375" style="156" customWidth="1"/>
    <col min="11027" max="11027" width="4.28515625" style="156" customWidth="1"/>
    <col min="11028" max="11028" width="21.7109375" style="156" customWidth="1"/>
    <col min="11029" max="11029" width="10.28515625" style="156" customWidth="1"/>
    <col min="11030" max="11030" width="2.7109375" style="156" customWidth="1"/>
    <col min="11031" max="11031" width="11" style="156" customWidth="1"/>
    <col min="11032" max="11039" width="0" style="156" hidden="1" customWidth="1"/>
    <col min="11040" max="11040" width="5.7109375" style="156" customWidth="1"/>
    <col min="11041" max="11041" width="1.7109375" style="156" customWidth="1"/>
    <col min="11042" max="11043" width="5.7109375" style="156" customWidth="1"/>
    <col min="11044" max="11044" width="1.7109375" style="156" customWidth="1"/>
    <col min="11045" max="11046" width="5.7109375" style="156" customWidth="1"/>
    <col min="11047" max="11047" width="1.7109375" style="156" customWidth="1"/>
    <col min="11048" max="11048" width="5.7109375" style="156" customWidth="1"/>
    <col min="11049" max="11264" width="11.42578125" style="156"/>
    <col min="11265" max="11265" width="5.7109375" style="156" customWidth="1"/>
    <col min="11266" max="11266" width="4.5703125" style="156" customWidth="1"/>
    <col min="11267" max="11267" width="9.140625" style="156" bestFit="1" customWidth="1"/>
    <col min="11268" max="11268" width="7.28515625" style="156" customWidth="1"/>
    <col min="11269" max="11269" width="5.28515625" style="156" customWidth="1"/>
    <col min="11270" max="11270" width="21.7109375" style="156" customWidth="1"/>
    <col min="11271" max="11271" width="0.85546875" style="156" customWidth="1"/>
    <col min="11272" max="11272" width="10.85546875" style="156" customWidth="1"/>
    <col min="11273" max="11273" width="2.7109375" style="156" customWidth="1"/>
    <col min="11274" max="11274" width="10.28515625" style="156" customWidth="1"/>
    <col min="11275" max="11275" width="4.28515625" style="156" customWidth="1"/>
    <col min="11276" max="11276" width="1.7109375" style="156" customWidth="1"/>
    <col min="11277" max="11278" width="4.28515625" style="156" customWidth="1"/>
    <col min="11279" max="11279" width="1.7109375" style="156" customWidth="1"/>
    <col min="11280" max="11281" width="4.28515625" style="156" customWidth="1"/>
    <col min="11282" max="11282" width="1.7109375" style="156" customWidth="1"/>
    <col min="11283" max="11283" width="4.28515625" style="156" customWidth="1"/>
    <col min="11284" max="11284" width="21.7109375" style="156" customWidth="1"/>
    <col min="11285" max="11285" width="10.28515625" style="156" customWidth="1"/>
    <col min="11286" max="11286" width="2.7109375" style="156" customWidth="1"/>
    <col min="11287" max="11287" width="11" style="156" customWidth="1"/>
    <col min="11288" max="11295" width="0" style="156" hidden="1" customWidth="1"/>
    <col min="11296" max="11296" width="5.7109375" style="156" customWidth="1"/>
    <col min="11297" max="11297" width="1.7109375" style="156" customWidth="1"/>
    <col min="11298" max="11299" width="5.7109375" style="156" customWidth="1"/>
    <col min="11300" max="11300" width="1.7109375" style="156" customWidth="1"/>
    <col min="11301" max="11302" width="5.7109375" style="156" customWidth="1"/>
    <col min="11303" max="11303" width="1.7109375" style="156" customWidth="1"/>
    <col min="11304" max="11304" width="5.7109375" style="156" customWidth="1"/>
    <col min="11305" max="11520" width="11.42578125" style="156"/>
    <col min="11521" max="11521" width="5.7109375" style="156" customWidth="1"/>
    <col min="11522" max="11522" width="4.5703125" style="156" customWidth="1"/>
    <col min="11523" max="11523" width="9.140625" style="156" bestFit="1" customWidth="1"/>
    <col min="11524" max="11524" width="7.28515625" style="156" customWidth="1"/>
    <col min="11525" max="11525" width="5.28515625" style="156" customWidth="1"/>
    <col min="11526" max="11526" width="21.7109375" style="156" customWidth="1"/>
    <col min="11527" max="11527" width="0.85546875" style="156" customWidth="1"/>
    <col min="11528" max="11528" width="10.85546875" style="156" customWidth="1"/>
    <col min="11529" max="11529" width="2.7109375" style="156" customWidth="1"/>
    <col min="11530" max="11530" width="10.28515625" style="156" customWidth="1"/>
    <col min="11531" max="11531" width="4.28515625" style="156" customWidth="1"/>
    <col min="11532" max="11532" width="1.7109375" style="156" customWidth="1"/>
    <col min="11533" max="11534" width="4.28515625" style="156" customWidth="1"/>
    <col min="11535" max="11535" width="1.7109375" style="156" customWidth="1"/>
    <col min="11536" max="11537" width="4.28515625" style="156" customWidth="1"/>
    <col min="11538" max="11538" width="1.7109375" style="156" customWidth="1"/>
    <col min="11539" max="11539" width="4.28515625" style="156" customWidth="1"/>
    <col min="11540" max="11540" width="21.7109375" style="156" customWidth="1"/>
    <col min="11541" max="11541" width="10.28515625" style="156" customWidth="1"/>
    <col min="11542" max="11542" width="2.7109375" style="156" customWidth="1"/>
    <col min="11543" max="11543" width="11" style="156" customWidth="1"/>
    <col min="11544" max="11551" width="0" style="156" hidden="1" customWidth="1"/>
    <col min="11552" max="11552" width="5.7109375" style="156" customWidth="1"/>
    <col min="11553" max="11553" width="1.7109375" style="156" customWidth="1"/>
    <col min="11554" max="11555" width="5.7109375" style="156" customWidth="1"/>
    <col min="11556" max="11556" width="1.7109375" style="156" customWidth="1"/>
    <col min="11557" max="11558" width="5.7109375" style="156" customWidth="1"/>
    <col min="11559" max="11559" width="1.7109375" style="156" customWidth="1"/>
    <col min="11560" max="11560" width="5.7109375" style="156" customWidth="1"/>
    <col min="11561" max="11776" width="11.42578125" style="156"/>
    <col min="11777" max="11777" width="5.7109375" style="156" customWidth="1"/>
    <col min="11778" max="11778" width="4.5703125" style="156" customWidth="1"/>
    <col min="11779" max="11779" width="9.140625" style="156" bestFit="1" customWidth="1"/>
    <col min="11780" max="11780" width="7.28515625" style="156" customWidth="1"/>
    <col min="11781" max="11781" width="5.28515625" style="156" customWidth="1"/>
    <col min="11782" max="11782" width="21.7109375" style="156" customWidth="1"/>
    <col min="11783" max="11783" width="0.85546875" style="156" customWidth="1"/>
    <col min="11784" max="11784" width="10.85546875" style="156" customWidth="1"/>
    <col min="11785" max="11785" width="2.7109375" style="156" customWidth="1"/>
    <col min="11786" max="11786" width="10.28515625" style="156" customWidth="1"/>
    <col min="11787" max="11787" width="4.28515625" style="156" customWidth="1"/>
    <col min="11788" max="11788" width="1.7109375" style="156" customWidth="1"/>
    <col min="11789" max="11790" width="4.28515625" style="156" customWidth="1"/>
    <col min="11791" max="11791" width="1.7109375" style="156" customWidth="1"/>
    <col min="11792" max="11793" width="4.28515625" style="156" customWidth="1"/>
    <col min="11794" max="11794" width="1.7109375" style="156" customWidth="1"/>
    <col min="11795" max="11795" width="4.28515625" style="156" customWidth="1"/>
    <col min="11796" max="11796" width="21.7109375" style="156" customWidth="1"/>
    <col min="11797" max="11797" width="10.28515625" style="156" customWidth="1"/>
    <col min="11798" max="11798" width="2.7109375" style="156" customWidth="1"/>
    <col min="11799" max="11799" width="11" style="156" customWidth="1"/>
    <col min="11800" max="11807" width="0" style="156" hidden="1" customWidth="1"/>
    <col min="11808" max="11808" width="5.7109375" style="156" customWidth="1"/>
    <col min="11809" max="11809" width="1.7109375" style="156" customWidth="1"/>
    <col min="11810" max="11811" width="5.7109375" style="156" customWidth="1"/>
    <col min="11812" max="11812" width="1.7109375" style="156" customWidth="1"/>
    <col min="11813" max="11814" width="5.7109375" style="156" customWidth="1"/>
    <col min="11815" max="11815" width="1.7109375" style="156" customWidth="1"/>
    <col min="11816" max="11816" width="5.7109375" style="156" customWidth="1"/>
    <col min="11817" max="12032" width="11.42578125" style="156"/>
    <col min="12033" max="12033" width="5.7109375" style="156" customWidth="1"/>
    <col min="12034" max="12034" width="4.5703125" style="156" customWidth="1"/>
    <col min="12035" max="12035" width="9.140625" style="156" bestFit="1" customWidth="1"/>
    <col min="12036" max="12036" width="7.28515625" style="156" customWidth="1"/>
    <col min="12037" max="12037" width="5.28515625" style="156" customWidth="1"/>
    <col min="12038" max="12038" width="21.7109375" style="156" customWidth="1"/>
    <col min="12039" max="12039" width="0.85546875" style="156" customWidth="1"/>
    <col min="12040" max="12040" width="10.85546875" style="156" customWidth="1"/>
    <col min="12041" max="12041" width="2.7109375" style="156" customWidth="1"/>
    <col min="12042" max="12042" width="10.28515625" style="156" customWidth="1"/>
    <col min="12043" max="12043" width="4.28515625" style="156" customWidth="1"/>
    <col min="12044" max="12044" width="1.7109375" style="156" customWidth="1"/>
    <col min="12045" max="12046" width="4.28515625" style="156" customWidth="1"/>
    <col min="12047" max="12047" width="1.7109375" style="156" customWidth="1"/>
    <col min="12048" max="12049" width="4.28515625" style="156" customWidth="1"/>
    <col min="12050" max="12050" width="1.7109375" style="156" customWidth="1"/>
    <col min="12051" max="12051" width="4.28515625" style="156" customWidth="1"/>
    <col min="12052" max="12052" width="21.7109375" style="156" customWidth="1"/>
    <col min="12053" max="12053" width="10.28515625" style="156" customWidth="1"/>
    <col min="12054" max="12054" width="2.7109375" style="156" customWidth="1"/>
    <col min="12055" max="12055" width="11" style="156" customWidth="1"/>
    <col min="12056" max="12063" width="0" style="156" hidden="1" customWidth="1"/>
    <col min="12064" max="12064" width="5.7109375" style="156" customWidth="1"/>
    <col min="12065" max="12065" width="1.7109375" style="156" customWidth="1"/>
    <col min="12066" max="12067" width="5.7109375" style="156" customWidth="1"/>
    <col min="12068" max="12068" width="1.7109375" style="156" customWidth="1"/>
    <col min="12069" max="12070" width="5.7109375" style="156" customWidth="1"/>
    <col min="12071" max="12071" width="1.7109375" style="156" customWidth="1"/>
    <col min="12072" max="12072" width="5.7109375" style="156" customWidth="1"/>
    <col min="12073" max="12288" width="11.42578125" style="156"/>
    <col min="12289" max="12289" width="5.7109375" style="156" customWidth="1"/>
    <col min="12290" max="12290" width="4.5703125" style="156" customWidth="1"/>
    <col min="12291" max="12291" width="9.140625" style="156" bestFit="1" customWidth="1"/>
    <col min="12292" max="12292" width="7.28515625" style="156" customWidth="1"/>
    <col min="12293" max="12293" width="5.28515625" style="156" customWidth="1"/>
    <col min="12294" max="12294" width="21.7109375" style="156" customWidth="1"/>
    <col min="12295" max="12295" width="0.85546875" style="156" customWidth="1"/>
    <col min="12296" max="12296" width="10.85546875" style="156" customWidth="1"/>
    <col min="12297" max="12297" width="2.7109375" style="156" customWidth="1"/>
    <col min="12298" max="12298" width="10.28515625" style="156" customWidth="1"/>
    <col min="12299" max="12299" width="4.28515625" style="156" customWidth="1"/>
    <col min="12300" max="12300" width="1.7109375" style="156" customWidth="1"/>
    <col min="12301" max="12302" width="4.28515625" style="156" customWidth="1"/>
    <col min="12303" max="12303" width="1.7109375" style="156" customWidth="1"/>
    <col min="12304" max="12305" width="4.28515625" style="156" customWidth="1"/>
    <col min="12306" max="12306" width="1.7109375" style="156" customWidth="1"/>
    <col min="12307" max="12307" width="4.28515625" style="156" customWidth="1"/>
    <col min="12308" max="12308" width="21.7109375" style="156" customWidth="1"/>
    <col min="12309" max="12309" width="10.28515625" style="156" customWidth="1"/>
    <col min="12310" max="12310" width="2.7109375" style="156" customWidth="1"/>
    <col min="12311" max="12311" width="11" style="156" customWidth="1"/>
    <col min="12312" max="12319" width="0" style="156" hidden="1" customWidth="1"/>
    <col min="12320" max="12320" width="5.7109375" style="156" customWidth="1"/>
    <col min="12321" max="12321" width="1.7109375" style="156" customWidth="1"/>
    <col min="12322" max="12323" width="5.7109375" style="156" customWidth="1"/>
    <col min="12324" max="12324" width="1.7109375" style="156" customWidth="1"/>
    <col min="12325" max="12326" width="5.7109375" style="156" customWidth="1"/>
    <col min="12327" max="12327" width="1.7109375" style="156" customWidth="1"/>
    <col min="12328" max="12328" width="5.7109375" style="156" customWidth="1"/>
    <col min="12329" max="12544" width="11.42578125" style="156"/>
    <col min="12545" max="12545" width="5.7109375" style="156" customWidth="1"/>
    <col min="12546" max="12546" width="4.5703125" style="156" customWidth="1"/>
    <col min="12547" max="12547" width="9.140625" style="156" bestFit="1" customWidth="1"/>
    <col min="12548" max="12548" width="7.28515625" style="156" customWidth="1"/>
    <col min="12549" max="12549" width="5.28515625" style="156" customWidth="1"/>
    <col min="12550" max="12550" width="21.7109375" style="156" customWidth="1"/>
    <col min="12551" max="12551" width="0.85546875" style="156" customWidth="1"/>
    <col min="12552" max="12552" width="10.85546875" style="156" customWidth="1"/>
    <col min="12553" max="12553" width="2.7109375" style="156" customWidth="1"/>
    <col min="12554" max="12554" width="10.28515625" style="156" customWidth="1"/>
    <col min="12555" max="12555" width="4.28515625" style="156" customWidth="1"/>
    <col min="12556" max="12556" width="1.7109375" style="156" customWidth="1"/>
    <col min="12557" max="12558" width="4.28515625" style="156" customWidth="1"/>
    <col min="12559" max="12559" width="1.7109375" style="156" customWidth="1"/>
    <col min="12560" max="12561" width="4.28515625" style="156" customWidth="1"/>
    <col min="12562" max="12562" width="1.7109375" style="156" customWidth="1"/>
    <col min="12563" max="12563" width="4.28515625" style="156" customWidth="1"/>
    <col min="12564" max="12564" width="21.7109375" style="156" customWidth="1"/>
    <col min="12565" max="12565" width="10.28515625" style="156" customWidth="1"/>
    <col min="12566" max="12566" width="2.7109375" style="156" customWidth="1"/>
    <col min="12567" max="12567" width="11" style="156" customWidth="1"/>
    <col min="12568" max="12575" width="0" style="156" hidden="1" customWidth="1"/>
    <col min="12576" max="12576" width="5.7109375" style="156" customWidth="1"/>
    <col min="12577" max="12577" width="1.7109375" style="156" customWidth="1"/>
    <col min="12578" max="12579" width="5.7109375" style="156" customWidth="1"/>
    <col min="12580" max="12580" width="1.7109375" style="156" customWidth="1"/>
    <col min="12581" max="12582" width="5.7109375" style="156" customWidth="1"/>
    <col min="12583" max="12583" width="1.7109375" style="156" customWidth="1"/>
    <col min="12584" max="12584" width="5.7109375" style="156" customWidth="1"/>
    <col min="12585" max="12800" width="11.42578125" style="156"/>
    <col min="12801" max="12801" width="5.7109375" style="156" customWidth="1"/>
    <col min="12802" max="12802" width="4.5703125" style="156" customWidth="1"/>
    <col min="12803" max="12803" width="9.140625" style="156" bestFit="1" customWidth="1"/>
    <col min="12804" max="12804" width="7.28515625" style="156" customWidth="1"/>
    <col min="12805" max="12805" width="5.28515625" style="156" customWidth="1"/>
    <col min="12806" max="12806" width="21.7109375" style="156" customWidth="1"/>
    <col min="12807" max="12807" width="0.85546875" style="156" customWidth="1"/>
    <col min="12808" max="12808" width="10.85546875" style="156" customWidth="1"/>
    <col min="12809" max="12809" width="2.7109375" style="156" customWidth="1"/>
    <col min="12810" max="12810" width="10.28515625" style="156" customWidth="1"/>
    <col min="12811" max="12811" width="4.28515625" style="156" customWidth="1"/>
    <col min="12812" max="12812" width="1.7109375" style="156" customWidth="1"/>
    <col min="12813" max="12814" width="4.28515625" style="156" customWidth="1"/>
    <col min="12815" max="12815" width="1.7109375" style="156" customWidth="1"/>
    <col min="12816" max="12817" width="4.28515625" style="156" customWidth="1"/>
    <col min="12818" max="12818" width="1.7109375" style="156" customWidth="1"/>
    <col min="12819" max="12819" width="4.28515625" style="156" customWidth="1"/>
    <col min="12820" max="12820" width="21.7109375" style="156" customWidth="1"/>
    <col min="12821" max="12821" width="10.28515625" style="156" customWidth="1"/>
    <col min="12822" max="12822" width="2.7109375" style="156" customWidth="1"/>
    <col min="12823" max="12823" width="11" style="156" customWidth="1"/>
    <col min="12824" max="12831" width="0" style="156" hidden="1" customWidth="1"/>
    <col min="12832" max="12832" width="5.7109375" style="156" customWidth="1"/>
    <col min="12833" max="12833" width="1.7109375" style="156" customWidth="1"/>
    <col min="12834" max="12835" width="5.7109375" style="156" customWidth="1"/>
    <col min="12836" max="12836" width="1.7109375" style="156" customWidth="1"/>
    <col min="12837" max="12838" width="5.7109375" style="156" customWidth="1"/>
    <col min="12839" max="12839" width="1.7109375" style="156" customWidth="1"/>
    <col min="12840" max="12840" width="5.7109375" style="156" customWidth="1"/>
    <col min="12841" max="13056" width="11.42578125" style="156"/>
    <col min="13057" max="13057" width="5.7109375" style="156" customWidth="1"/>
    <col min="13058" max="13058" width="4.5703125" style="156" customWidth="1"/>
    <col min="13059" max="13059" width="9.140625" style="156" bestFit="1" customWidth="1"/>
    <col min="13060" max="13060" width="7.28515625" style="156" customWidth="1"/>
    <col min="13061" max="13061" width="5.28515625" style="156" customWidth="1"/>
    <col min="13062" max="13062" width="21.7109375" style="156" customWidth="1"/>
    <col min="13063" max="13063" width="0.85546875" style="156" customWidth="1"/>
    <col min="13064" max="13064" width="10.85546875" style="156" customWidth="1"/>
    <col min="13065" max="13065" width="2.7109375" style="156" customWidth="1"/>
    <col min="13066" max="13066" width="10.28515625" style="156" customWidth="1"/>
    <col min="13067" max="13067" width="4.28515625" style="156" customWidth="1"/>
    <col min="13068" max="13068" width="1.7109375" style="156" customWidth="1"/>
    <col min="13069" max="13070" width="4.28515625" style="156" customWidth="1"/>
    <col min="13071" max="13071" width="1.7109375" style="156" customWidth="1"/>
    <col min="13072" max="13073" width="4.28515625" style="156" customWidth="1"/>
    <col min="13074" max="13074" width="1.7109375" style="156" customWidth="1"/>
    <col min="13075" max="13075" width="4.28515625" style="156" customWidth="1"/>
    <col min="13076" max="13076" width="21.7109375" style="156" customWidth="1"/>
    <col min="13077" max="13077" width="10.28515625" style="156" customWidth="1"/>
    <col min="13078" max="13078" width="2.7109375" style="156" customWidth="1"/>
    <col min="13079" max="13079" width="11" style="156" customWidth="1"/>
    <col min="13080" max="13087" width="0" style="156" hidden="1" customWidth="1"/>
    <col min="13088" max="13088" width="5.7109375" style="156" customWidth="1"/>
    <col min="13089" max="13089" width="1.7109375" style="156" customWidth="1"/>
    <col min="13090" max="13091" width="5.7109375" style="156" customWidth="1"/>
    <col min="13092" max="13092" width="1.7109375" style="156" customWidth="1"/>
    <col min="13093" max="13094" width="5.7109375" style="156" customWidth="1"/>
    <col min="13095" max="13095" width="1.7109375" style="156" customWidth="1"/>
    <col min="13096" max="13096" width="5.7109375" style="156" customWidth="1"/>
    <col min="13097" max="13312" width="11.42578125" style="156"/>
    <col min="13313" max="13313" width="5.7109375" style="156" customWidth="1"/>
    <col min="13314" max="13314" width="4.5703125" style="156" customWidth="1"/>
    <col min="13315" max="13315" width="9.140625" style="156" bestFit="1" customWidth="1"/>
    <col min="13316" max="13316" width="7.28515625" style="156" customWidth="1"/>
    <col min="13317" max="13317" width="5.28515625" style="156" customWidth="1"/>
    <col min="13318" max="13318" width="21.7109375" style="156" customWidth="1"/>
    <col min="13319" max="13319" width="0.85546875" style="156" customWidth="1"/>
    <col min="13320" max="13320" width="10.85546875" style="156" customWidth="1"/>
    <col min="13321" max="13321" width="2.7109375" style="156" customWidth="1"/>
    <col min="13322" max="13322" width="10.28515625" style="156" customWidth="1"/>
    <col min="13323" max="13323" width="4.28515625" style="156" customWidth="1"/>
    <col min="13324" max="13324" width="1.7109375" style="156" customWidth="1"/>
    <col min="13325" max="13326" width="4.28515625" style="156" customWidth="1"/>
    <col min="13327" max="13327" width="1.7109375" style="156" customWidth="1"/>
    <col min="13328" max="13329" width="4.28515625" style="156" customWidth="1"/>
    <col min="13330" max="13330" width="1.7109375" style="156" customWidth="1"/>
    <col min="13331" max="13331" width="4.28515625" style="156" customWidth="1"/>
    <col min="13332" max="13332" width="21.7109375" style="156" customWidth="1"/>
    <col min="13333" max="13333" width="10.28515625" style="156" customWidth="1"/>
    <col min="13334" max="13334" width="2.7109375" style="156" customWidth="1"/>
    <col min="13335" max="13335" width="11" style="156" customWidth="1"/>
    <col min="13336" max="13343" width="0" style="156" hidden="1" customWidth="1"/>
    <col min="13344" max="13344" width="5.7109375" style="156" customWidth="1"/>
    <col min="13345" max="13345" width="1.7109375" style="156" customWidth="1"/>
    <col min="13346" max="13347" width="5.7109375" style="156" customWidth="1"/>
    <col min="13348" max="13348" width="1.7109375" style="156" customWidth="1"/>
    <col min="13349" max="13350" width="5.7109375" style="156" customWidth="1"/>
    <col min="13351" max="13351" width="1.7109375" style="156" customWidth="1"/>
    <col min="13352" max="13352" width="5.7109375" style="156" customWidth="1"/>
    <col min="13353" max="13568" width="11.42578125" style="156"/>
    <col min="13569" max="13569" width="5.7109375" style="156" customWidth="1"/>
    <col min="13570" max="13570" width="4.5703125" style="156" customWidth="1"/>
    <col min="13571" max="13571" width="9.140625" style="156" bestFit="1" customWidth="1"/>
    <col min="13572" max="13572" width="7.28515625" style="156" customWidth="1"/>
    <col min="13573" max="13573" width="5.28515625" style="156" customWidth="1"/>
    <col min="13574" max="13574" width="21.7109375" style="156" customWidth="1"/>
    <col min="13575" max="13575" width="0.85546875" style="156" customWidth="1"/>
    <col min="13576" max="13576" width="10.85546875" style="156" customWidth="1"/>
    <col min="13577" max="13577" width="2.7109375" style="156" customWidth="1"/>
    <col min="13578" max="13578" width="10.28515625" style="156" customWidth="1"/>
    <col min="13579" max="13579" width="4.28515625" style="156" customWidth="1"/>
    <col min="13580" max="13580" width="1.7109375" style="156" customWidth="1"/>
    <col min="13581" max="13582" width="4.28515625" style="156" customWidth="1"/>
    <col min="13583" max="13583" width="1.7109375" style="156" customWidth="1"/>
    <col min="13584" max="13585" width="4.28515625" style="156" customWidth="1"/>
    <col min="13586" max="13586" width="1.7109375" style="156" customWidth="1"/>
    <col min="13587" max="13587" width="4.28515625" style="156" customWidth="1"/>
    <col min="13588" max="13588" width="21.7109375" style="156" customWidth="1"/>
    <col min="13589" max="13589" width="10.28515625" style="156" customWidth="1"/>
    <col min="13590" max="13590" width="2.7109375" style="156" customWidth="1"/>
    <col min="13591" max="13591" width="11" style="156" customWidth="1"/>
    <col min="13592" max="13599" width="0" style="156" hidden="1" customWidth="1"/>
    <col min="13600" max="13600" width="5.7109375" style="156" customWidth="1"/>
    <col min="13601" max="13601" width="1.7109375" style="156" customWidth="1"/>
    <col min="13602" max="13603" width="5.7109375" style="156" customWidth="1"/>
    <col min="13604" max="13604" width="1.7109375" style="156" customWidth="1"/>
    <col min="13605" max="13606" width="5.7109375" style="156" customWidth="1"/>
    <col min="13607" max="13607" width="1.7109375" style="156" customWidth="1"/>
    <col min="13608" max="13608" width="5.7109375" style="156" customWidth="1"/>
    <col min="13609" max="13824" width="11.42578125" style="156"/>
    <col min="13825" max="13825" width="5.7109375" style="156" customWidth="1"/>
    <col min="13826" max="13826" width="4.5703125" style="156" customWidth="1"/>
    <col min="13827" max="13827" width="9.140625" style="156" bestFit="1" customWidth="1"/>
    <col min="13828" max="13828" width="7.28515625" style="156" customWidth="1"/>
    <col min="13829" max="13829" width="5.28515625" style="156" customWidth="1"/>
    <col min="13830" max="13830" width="21.7109375" style="156" customWidth="1"/>
    <col min="13831" max="13831" width="0.85546875" style="156" customWidth="1"/>
    <col min="13832" max="13832" width="10.85546875" style="156" customWidth="1"/>
    <col min="13833" max="13833" width="2.7109375" style="156" customWidth="1"/>
    <col min="13834" max="13834" width="10.28515625" style="156" customWidth="1"/>
    <col min="13835" max="13835" width="4.28515625" style="156" customWidth="1"/>
    <col min="13836" max="13836" width="1.7109375" style="156" customWidth="1"/>
    <col min="13837" max="13838" width="4.28515625" style="156" customWidth="1"/>
    <col min="13839" max="13839" width="1.7109375" style="156" customWidth="1"/>
    <col min="13840" max="13841" width="4.28515625" style="156" customWidth="1"/>
    <col min="13842" max="13842" width="1.7109375" style="156" customWidth="1"/>
    <col min="13843" max="13843" width="4.28515625" style="156" customWidth="1"/>
    <col min="13844" max="13844" width="21.7109375" style="156" customWidth="1"/>
    <col min="13845" max="13845" width="10.28515625" style="156" customWidth="1"/>
    <col min="13846" max="13846" width="2.7109375" style="156" customWidth="1"/>
    <col min="13847" max="13847" width="11" style="156" customWidth="1"/>
    <col min="13848" max="13855" width="0" style="156" hidden="1" customWidth="1"/>
    <col min="13856" max="13856" width="5.7109375" style="156" customWidth="1"/>
    <col min="13857" max="13857" width="1.7109375" style="156" customWidth="1"/>
    <col min="13858" max="13859" width="5.7109375" style="156" customWidth="1"/>
    <col min="13860" max="13860" width="1.7109375" style="156" customWidth="1"/>
    <col min="13861" max="13862" width="5.7109375" style="156" customWidth="1"/>
    <col min="13863" max="13863" width="1.7109375" style="156" customWidth="1"/>
    <col min="13864" max="13864" width="5.7109375" style="156" customWidth="1"/>
    <col min="13865" max="14080" width="11.42578125" style="156"/>
    <col min="14081" max="14081" width="5.7109375" style="156" customWidth="1"/>
    <col min="14082" max="14082" width="4.5703125" style="156" customWidth="1"/>
    <col min="14083" max="14083" width="9.140625" style="156" bestFit="1" customWidth="1"/>
    <col min="14084" max="14084" width="7.28515625" style="156" customWidth="1"/>
    <col min="14085" max="14085" width="5.28515625" style="156" customWidth="1"/>
    <col min="14086" max="14086" width="21.7109375" style="156" customWidth="1"/>
    <col min="14087" max="14087" width="0.85546875" style="156" customWidth="1"/>
    <col min="14088" max="14088" width="10.85546875" style="156" customWidth="1"/>
    <col min="14089" max="14089" width="2.7109375" style="156" customWidth="1"/>
    <col min="14090" max="14090" width="10.28515625" style="156" customWidth="1"/>
    <col min="14091" max="14091" width="4.28515625" style="156" customWidth="1"/>
    <col min="14092" max="14092" width="1.7109375" style="156" customWidth="1"/>
    <col min="14093" max="14094" width="4.28515625" style="156" customWidth="1"/>
    <col min="14095" max="14095" width="1.7109375" style="156" customWidth="1"/>
    <col min="14096" max="14097" width="4.28515625" style="156" customWidth="1"/>
    <col min="14098" max="14098" width="1.7109375" style="156" customWidth="1"/>
    <col min="14099" max="14099" width="4.28515625" style="156" customWidth="1"/>
    <col min="14100" max="14100" width="21.7109375" style="156" customWidth="1"/>
    <col min="14101" max="14101" width="10.28515625" style="156" customWidth="1"/>
    <col min="14102" max="14102" width="2.7109375" style="156" customWidth="1"/>
    <col min="14103" max="14103" width="11" style="156" customWidth="1"/>
    <col min="14104" max="14111" width="0" style="156" hidden="1" customWidth="1"/>
    <col min="14112" max="14112" width="5.7109375" style="156" customWidth="1"/>
    <col min="14113" max="14113" width="1.7109375" style="156" customWidth="1"/>
    <col min="14114" max="14115" width="5.7109375" style="156" customWidth="1"/>
    <col min="14116" max="14116" width="1.7109375" style="156" customWidth="1"/>
    <col min="14117" max="14118" width="5.7109375" style="156" customWidth="1"/>
    <col min="14119" max="14119" width="1.7109375" style="156" customWidth="1"/>
    <col min="14120" max="14120" width="5.7109375" style="156" customWidth="1"/>
    <col min="14121" max="14336" width="11.42578125" style="156"/>
    <col min="14337" max="14337" width="5.7109375" style="156" customWidth="1"/>
    <col min="14338" max="14338" width="4.5703125" style="156" customWidth="1"/>
    <col min="14339" max="14339" width="9.140625" style="156" bestFit="1" customWidth="1"/>
    <col min="14340" max="14340" width="7.28515625" style="156" customWidth="1"/>
    <col min="14341" max="14341" width="5.28515625" style="156" customWidth="1"/>
    <col min="14342" max="14342" width="21.7109375" style="156" customWidth="1"/>
    <col min="14343" max="14343" width="0.85546875" style="156" customWidth="1"/>
    <col min="14344" max="14344" width="10.85546875" style="156" customWidth="1"/>
    <col min="14345" max="14345" width="2.7109375" style="156" customWidth="1"/>
    <col min="14346" max="14346" width="10.28515625" style="156" customWidth="1"/>
    <col min="14347" max="14347" width="4.28515625" style="156" customWidth="1"/>
    <col min="14348" max="14348" width="1.7109375" style="156" customWidth="1"/>
    <col min="14349" max="14350" width="4.28515625" style="156" customWidth="1"/>
    <col min="14351" max="14351" width="1.7109375" style="156" customWidth="1"/>
    <col min="14352" max="14353" width="4.28515625" style="156" customWidth="1"/>
    <col min="14354" max="14354" width="1.7109375" style="156" customWidth="1"/>
    <col min="14355" max="14355" width="4.28515625" style="156" customWidth="1"/>
    <col min="14356" max="14356" width="21.7109375" style="156" customWidth="1"/>
    <col min="14357" max="14357" width="10.28515625" style="156" customWidth="1"/>
    <col min="14358" max="14358" width="2.7109375" style="156" customWidth="1"/>
    <col min="14359" max="14359" width="11" style="156" customWidth="1"/>
    <col min="14360" max="14367" width="0" style="156" hidden="1" customWidth="1"/>
    <col min="14368" max="14368" width="5.7109375" style="156" customWidth="1"/>
    <col min="14369" max="14369" width="1.7109375" style="156" customWidth="1"/>
    <col min="14370" max="14371" width="5.7109375" style="156" customWidth="1"/>
    <col min="14372" max="14372" width="1.7109375" style="156" customWidth="1"/>
    <col min="14373" max="14374" width="5.7109375" style="156" customWidth="1"/>
    <col min="14375" max="14375" width="1.7109375" style="156" customWidth="1"/>
    <col min="14376" max="14376" width="5.7109375" style="156" customWidth="1"/>
    <col min="14377" max="14592" width="11.42578125" style="156"/>
    <col min="14593" max="14593" width="5.7109375" style="156" customWidth="1"/>
    <col min="14594" max="14594" width="4.5703125" style="156" customWidth="1"/>
    <col min="14595" max="14595" width="9.140625" style="156" bestFit="1" customWidth="1"/>
    <col min="14596" max="14596" width="7.28515625" style="156" customWidth="1"/>
    <col min="14597" max="14597" width="5.28515625" style="156" customWidth="1"/>
    <col min="14598" max="14598" width="21.7109375" style="156" customWidth="1"/>
    <col min="14599" max="14599" width="0.85546875" style="156" customWidth="1"/>
    <col min="14600" max="14600" width="10.85546875" style="156" customWidth="1"/>
    <col min="14601" max="14601" width="2.7109375" style="156" customWidth="1"/>
    <col min="14602" max="14602" width="10.28515625" style="156" customWidth="1"/>
    <col min="14603" max="14603" width="4.28515625" style="156" customWidth="1"/>
    <col min="14604" max="14604" width="1.7109375" style="156" customWidth="1"/>
    <col min="14605" max="14606" width="4.28515625" style="156" customWidth="1"/>
    <col min="14607" max="14607" width="1.7109375" style="156" customWidth="1"/>
    <col min="14608" max="14609" width="4.28515625" style="156" customWidth="1"/>
    <col min="14610" max="14610" width="1.7109375" style="156" customWidth="1"/>
    <col min="14611" max="14611" width="4.28515625" style="156" customWidth="1"/>
    <col min="14612" max="14612" width="21.7109375" style="156" customWidth="1"/>
    <col min="14613" max="14613" width="10.28515625" style="156" customWidth="1"/>
    <col min="14614" max="14614" width="2.7109375" style="156" customWidth="1"/>
    <col min="14615" max="14615" width="11" style="156" customWidth="1"/>
    <col min="14616" max="14623" width="0" style="156" hidden="1" customWidth="1"/>
    <col min="14624" max="14624" width="5.7109375" style="156" customWidth="1"/>
    <col min="14625" max="14625" width="1.7109375" style="156" customWidth="1"/>
    <col min="14626" max="14627" width="5.7109375" style="156" customWidth="1"/>
    <col min="14628" max="14628" width="1.7109375" style="156" customWidth="1"/>
    <col min="14629" max="14630" width="5.7109375" style="156" customWidth="1"/>
    <col min="14631" max="14631" width="1.7109375" style="156" customWidth="1"/>
    <col min="14632" max="14632" width="5.7109375" style="156" customWidth="1"/>
    <col min="14633" max="14848" width="11.42578125" style="156"/>
    <col min="14849" max="14849" width="5.7109375" style="156" customWidth="1"/>
    <col min="14850" max="14850" width="4.5703125" style="156" customWidth="1"/>
    <col min="14851" max="14851" width="9.140625" style="156" bestFit="1" customWidth="1"/>
    <col min="14852" max="14852" width="7.28515625" style="156" customWidth="1"/>
    <col min="14853" max="14853" width="5.28515625" style="156" customWidth="1"/>
    <col min="14854" max="14854" width="21.7109375" style="156" customWidth="1"/>
    <col min="14855" max="14855" width="0.85546875" style="156" customWidth="1"/>
    <col min="14856" max="14856" width="10.85546875" style="156" customWidth="1"/>
    <col min="14857" max="14857" width="2.7109375" style="156" customWidth="1"/>
    <col min="14858" max="14858" width="10.28515625" style="156" customWidth="1"/>
    <col min="14859" max="14859" width="4.28515625" style="156" customWidth="1"/>
    <col min="14860" max="14860" width="1.7109375" style="156" customWidth="1"/>
    <col min="14861" max="14862" width="4.28515625" style="156" customWidth="1"/>
    <col min="14863" max="14863" width="1.7109375" style="156" customWidth="1"/>
    <col min="14864" max="14865" width="4.28515625" style="156" customWidth="1"/>
    <col min="14866" max="14866" width="1.7109375" style="156" customWidth="1"/>
    <col min="14867" max="14867" width="4.28515625" style="156" customWidth="1"/>
    <col min="14868" max="14868" width="21.7109375" style="156" customWidth="1"/>
    <col min="14869" max="14869" width="10.28515625" style="156" customWidth="1"/>
    <col min="14870" max="14870" width="2.7109375" style="156" customWidth="1"/>
    <col min="14871" max="14871" width="11" style="156" customWidth="1"/>
    <col min="14872" max="14879" width="0" style="156" hidden="1" customWidth="1"/>
    <col min="14880" max="14880" width="5.7109375" style="156" customWidth="1"/>
    <col min="14881" max="14881" width="1.7109375" style="156" customWidth="1"/>
    <col min="14882" max="14883" width="5.7109375" style="156" customWidth="1"/>
    <col min="14884" max="14884" width="1.7109375" style="156" customWidth="1"/>
    <col min="14885" max="14886" width="5.7109375" style="156" customWidth="1"/>
    <col min="14887" max="14887" width="1.7109375" style="156" customWidth="1"/>
    <col min="14888" max="14888" width="5.7109375" style="156" customWidth="1"/>
    <col min="14889" max="15104" width="11.42578125" style="156"/>
    <col min="15105" max="15105" width="5.7109375" style="156" customWidth="1"/>
    <col min="15106" max="15106" width="4.5703125" style="156" customWidth="1"/>
    <col min="15107" max="15107" width="9.140625" style="156" bestFit="1" customWidth="1"/>
    <col min="15108" max="15108" width="7.28515625" style="156" customWidth="1"/>
    <col min="15109" max="15109" width="5.28515625" style="156" customWidth="1"/>
    <col min="15110" max="15110" width="21.7109375" style="156" customWidth="1"/>
    <col min="15111" max="15111" width="0.85546875" style="156" customWidth="1"/>
    <col min="15112" max="15112" width="10.85546875" style="156" customWidth="1"/>
    <col min="15113" max="15113" width="2.7109375" style="156" customWidth="1"/>
    <col min="15114" max="15114" width="10.28515625" style="156" customWidth="1"/>
    <col min="15115" max="15115" width="4.28515625" style="156" customWidth="1"/>
    <col min="15116" max="15116" width="1.7109375" style="156" customWidth="1"/>
    <col min="15117" max="15118" width="4.28515625" style="156" customWidth="1"/>
    <col min="15119" max="15119" width="1.7109375" style="156" customWidth="1"/>
    <col min="15120" max="15121" width="4.28515625" style="156" customWidth="1"/>
    <col min="15122" max="15122" width="1.7109375" style="156" customWidth="1"/>
    <col min="15123" max="15123" width="4.28515625" style="156" customWidth="1"/>
    <col min="15124" max="15124" width="21.7109375" style="156" customWidth="1"/>
    <col min="15125" max="15125" width="10.28515625" style="156" customWidth="1"/>
    <col min="15126" max="15126" width="2.7109375" style="156" customWidth="1"/>
    <col min="15127" max="15127" width="11" style="156" customWidth="1"/>
    <col min="15128" max="15135" width="0" style="156" hidden="1" customWidth="1"/>
    <col min="15136" max="15136" width="5.7109375" style="156" customWidth="1"/>
    <col min="15137" max="15137" width="1.7109375" style="156" customWidth="1"/>
    <col min="15138" max="15139" width="5.7109375" style="156" customWidth="1"/>
    <col min="15140" max="15140" width="1.7109375" style="156" customWidth="1"/>
    <col min="15141" max="15142" width="5.7109375" style="156" customWidth="1"/>
    <col min="15143" max="15143" width="1.7109375" style="156" customWidth="1"/>
    <col min="15144" max="15144" width="5.7109375" style="156" customWidth="1"/>
    <col min="15145" max="15360" width="11.42578125" style="156"/>
    <col min="15361" max="15361" width="5.7109375" style="156" customWidth="1"/>
    <col min="15362" max="15362" width="4.5703125" style="156" customWidth="1"/>
    <col min="15363" max="15363" width="9.140625" style="156" bestFit="1" customWidth="1"/>
    <col min="15364" max="15364" width="7.28515625" style="156" customWidth="1"/>
    <col min="15365" max="15365" width="5.28515625" style="156" customWidth="1"/>
    <col min="15366" max="15366" width="21.7109375" style="156" customWidth="1"/>
    <col min="15367" max="15367" width="0.85546875" style="156" customWidth="1"/>
    <col min="15368" max="15368" width="10.85546875" style="156" customWidth="1"/>
    <col min="15369" max="15369" width="2.7109375" style="156" customWidth="1"/>
    <col min="15370" max="15370" width="10.28515625" style="156" customWidth="1"/>
    <col min="15371" max="15371" width="4.28515625" style="156" customWidth="1"/>
    <col min="15372" max="15372" width="1.7109375" style="156" customWidth="1"/>
    <col min="15373" max="15374" width="4.28515625" style="156" customWidth="1"/>
    <col min="15375" max="15375" width="1.7109375" style="156" customWidth="1"/>
    <col min="15376" max="15377" width="4.28515625" style="156" customWidth="1"/>
    <col min="15378" max="15378" width="1.7109375" style="156" customWidth="1"/>
    <col min="15379" max="15379" width="4.28515625" style="156" customWidth="1"/>
    <col min="15380" max="15380" width="21.7109375" style="156" customWidth="1"/>
    <col min="15381" max="15381" width="10.28515625" style="156" customWidth="1"/>
    <col min="15382" max="15382" width="2.7109375" style="156" customWidth="1"/>
    <col min="15383" max="15383" width="11" style="156" customWidth="1"/>
    <col min="15384" max="15391" width="0" style="156" hidden="1" customWidth="1"/>
    <col min="15392" max="15392" width="5.7109375" style="156" customWidth="1"/>
    <col min="15393" max="15393" width="1.7109375" style="156" customWidth="1"/>
    <col min="15394" max="15395" width="5.7109375" style="156" customWidth="1"/>
    <col min="15396" max="15396" width="1.7109375" style="156" customWidth="1"/>
    <col min="15397" max="15398" width="5.7109375" style="156" customWidth="1"/>
    <col min="15399" max="15399" width="1.7109375" style="156" customWidth="1"/>
    <col min="15400" max="15400" width="5.7109375" style="156" customWidth="1"/>
    <col min="15401" max="15616" width="11.42578125" style="156"/>
    <col min="15617" max="15617" width="5.7109375" style="156" customWidth="1"/>
    <col min="15618" max="15618" width="4.5703125" style="156" customWidth="1"/>
    <col min="15619" max="15619" width="9.140625" style="156" bestFit="1" customWidth="1"/>
    <col min="15620" max="15620" width="7.28515625" style="156" customWidth="1"/>
    <col min="15621" max="15621" width="5.28515625" style="156" customWidth="1"/>
    <col min="15622" max="15622" width="21.7109375" style="156" customWidth="1"/>
    <col min="15623" max="15623" width="0.85546875" style="156" customWidth="1"/>
    <col min="15624" max="15624" width="10.85546875" style="156" customWidth="1"/>
    <col min="15625" max="15625" width="2.7109375" style="156" customWidth="1"/>
    <col min="15626" max="15626" width="10.28515625" style="156" customWidth="1"/>
    <col min="15627" max="15627" width="4.28515625" style="156" customWidth="1"/>
    <col min="15628" max="15628" width="1.7109375" style="156" customWidth="1"/>
    <col min="15629" max="15630" width="4.28515625" style="156" customWidth="1"/>
    <col min="15631" max="15631" width="1.7109375" style="156" customWidth="1"/>
    <col min="15632" max="15633" width="4.28515625" style="156" customWidth="1"/>
    <col min="15634" max="15634" width="1.7109375" style="156" customWidth="1"/>
    <col min="15635" max="15635" width="4.28515625" style="156" customWidth="1"/>
    <col min="15636" max="15636" width="21.7109375" style="156" customWidth="1"/>
    <col min="15637" max="15637" width="10.28515625" style="156" customWidth="1"/>
    <col min="15638" max="15638" width="2.7109375" style="156" customWidth="1"/>
    <col min="15639" max="15639" width="11" style="156" customWidth="1"/>
    <col min="15640" max="15647" width="0" style="156" hidden="1" customWidth="1"/>
    <col min="15648" max="15648" width="5.7109375" style="156" customWidth="1"/>
    <col min="15649" max="15649" width="1.7109375" style="156" customWidth="1"/>
    <col min="15650" max="15651" width="5.7109375" style="156" customWidth="1"/>
    <col min="15652" max="15652" width="1.7109375" style="156" customWidth="1"/>
    <col min="15653" max="15654" width="5.7109375" style="156" customWidth="1"/>
    <col min="15655" max="15655" width="1.7109375" style="156" customWidth="1"/>
    <col min="15656" max="15656" width="5.7109375" style="156" customWidth="1"/>
    <col min="15657" max="15872" width="11.42578125" style="156"/>
    <col min="15873" max="15873" width="5.7109375" style="156" customWidth="1"/>
    <col min="15874" max="15874" width="4.5703125" style="156" customWidth="1"/>
    <col min="15875" max="15875" width="9.140625" style="156" bestFit="1" customWidth="1"/>
    <col min="15876" max="15876" width="7.28515625" style="156" customWidth="1"/>
    <col min="15877" max="15877" width="5.28515625" style="156" customWidth="1"/>
    <col min="15878" max="15878" width="21.7109375" style="156" customWidth="1"/>
    <col min="15879" max="15879" width="0.85546875" style="156" customWidth="1"/>
    <col min="15880" max="15880" width="10.85546875" style="156" customWidth="1"/>
    <col min="15881" max="15881" width="2.7109375" style="156" customWidth="1"/>
    <col min="15882" max="15882" width="10.28515625" style="156" customWidth="1"/>
    <col min="15883" max="15883" width="4.28515625" style="156" customWidth="1"/>
    <col min="15884" max="15884" width="1.7109375" style="156" customWidth="1"/>
    <col min="15885" max="15886" width="4.28515625" style="156" customWidth="1"/>
    <col min="15887" max="15887" width="1.7109375" style="156" customWidth="1"/>
    <col min="15888" max="15889" width="4.28515625" style="156" customWidth="1"/>
    <col min="15890" max="15890" width="1.7109375" style="156" customWidth="1"/>
    <col min="15891" max="15891" width="4.28515625" style="156" customWidth="1"/>
    <col min="15892" max="15892" width="21.7109375" style="156" customWidth="1"/>
    <col min="15893" max="15893" width="10.28515625" style="156" customWidth="1"/>
    <col min="15894" max="15894" width="2.7109375" style="156" customWidth="1"/>
    <col min="15895" max="15895" width="11" style="156" customWidth="1"/>
    <col min="15896" max="15903" width="0" style="156" hidden="1" customWidth="1"/>
    <col min="15904" max="15904" width="5.7109375" style="156" customWidth="1"/>
    <col min="15905" max="15905" width="1.7109375" style="156" customWidth="1"/>
    <col min="15906" max="15907" width="5.7109375" style="156" customWidth="1"/>
    <col min="15908" max="15908" width="1.7109375" style="156" customWidth="1"/>
    <col min="15909" max="15910" width="5.7109375" style="156" customWidth="1"/>
    <col min="15911" max="15911" width="1.7109375" style="156" customWidth="1"/>
    <col min="15912" max="15912" width="5.7109375" style="156" customWidth="1"/>
    <col min="15913" max="16128" width="11.42578125" style="156"/>
    <col min="16129" max="16129" width="5.7109375" style="156" customWidth="1"/>
    <col min="16130" max="16130" width="4.5703125" style="156" customWidth="1"/>
    <col min="16131" max="16131" width="9.140625" style="156" bestFit="1" customWidth="1"/>
    <col min="16132" max="16132" width="7.28515625" style="156" customWidth="1"/>
    <col min="16133" max="16133" width="5.28515625" style="156" customWidth="1"/>
    <col min="16134" max="16134" width="21.7109375" style="156" customWidth="1"/>
    <col min="16135" max="16135" width="0.85546875" style="156" customWidth="1"/>
    <col min="16136" max="16136" width="10.85546875" style="156" customWidth="1"/>
    <col min="16137" max="16137" width="2.7109375" style="156" customWidth="1"/>
    <col min="16138" max="16138" width="10.28515625" style="156" customWidth="1"/>
    <col min="16139" max="16139" width="4.28515625" style="156" customWidth="1"/>
    <col min="16140" max="16140" width="1.7109375" style="156" customWidth="1"/>
    <col min="16141" max="16142" width="4.28515625" style="156" customWidth="1"/>
    <col min="16143" max="16143" width="1.7109375" style="156" customWidth="1"/>
    <col min="16144" max="16145" width="4.28515625" style="156" customWidth="1"/>
    <col min="16146" max="16146" width="1.7109375" style="156" customWidth="1"/>
    <col min="16147" max="16147" width="4.28515625" style="156" customWidth="1"/>
    <col min="16148" max="16148" width="21.7109375" style="156" customWidth="1"/>
    <col min="16149" max="16149" width="10.28515625" style="156" customWidth="1"/>
    <col min="16150" max="16150" width="2.7109375" style="156" customWidth="1"/>
    <col min="16151" max="16151" width="11" style="156" customWidth="1"/>
    <col min="16152" max="16159" width="0" style="156" hidden="1" customWidth="1"/>
    <col min="16160" max="16160" width="5.7109375" style="156" customWidth="1"/>
    <col min="16161" max="16161" width="1.7109375" style="156" customWidth="1"/>
    <col min="16162" max="16163" width="5.7109375" style="156" customWidth="1"/>
    <col min="16164" max="16164" width="1.7109375" style="156" customWidth="1"/>
    <col min="16165" max="16166" width="5.7109375" style="156" customWidth="1"/>
    <col min="16167" max="16167" width="1.7109375" style="156" customWidth="1"/>
    <col min="16168" max="16168" width="5.7109375" style="156" customWidth="1"/>
    <col min="16169" max="16384" width="11.42578125" style="156"/>
  </cols>
  <sheetData>
    <row r="1" spans="1:43" s="14" customFormat="1" ht="22.5" customHeight="1">
      <c r="A1" s="2"/>
      <c r="E1" s="15" t="s">
        <v>0</v>
      </c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  <c r="Q1" s="15"/>
      <c r="R1" s="15"/>
      <c r="S1" s="15"/>
      <c r="T1" s="15"/>
      <c r="U1" s="5"/>
      <c r="V1" s="2"/>
      <c r="W1" s="2"/>
      <c r="Z1" s="16"/>
      <c r="AA1" s="16"/>
      <c r="AB1" s="16"/>
      <c r="AC1" s="16"/>
      <c r="AD1" s="16"/>
      <c r="AE1" s="16"/>
      <c r="AF1" s="16"/>
      <c r="AG1" s="16"/>
      <c r="AH1" s="16"/>
      <c r="AI1" s="16"/>
      <c r="AJ1" s="16"/>
      <c r="AK1" s="16"/>
      <c r="AL1" s="16"/>
      <c r="AM1" s="16"/>
      <c r="AN1" s="16"/>
      <c r="AO1" s="17"/>
      <c r="AP1" s="17"/>
      <c r="AQ1" s="17"/>
    </row>
    <row r="2" spans="1:43" s="14" customFormat="1" ht="6.75" customHeight="1">
      <c r="A2" s="2"/>
      <c r="E2" s="16"/>
      <c r="V2" s="2"/>
      <c r="W2" s="2"/>
      <c r="Z2" s="16"/>
      <c r="AA2" s="16"/>
      <c r="AB2" s="16"/>
      <c r="AC2" s="16"/>
      <c r="AD2" s="16"/>
      <c r="AE2" s="16"/>
      <c r="AF2" s="16"/>
      <c r="AG2" s="16"/>
      <c r="AH2" s="16"/>
      <c r="AI2" s="16"/>
      <c r="AJ2" s="16"/>
      <c r="AK2" s="16"/>
      <c r="AL2" s="16"/>
      <c r="AM2" s="16"/>
      <c r="AN2" s="16"/>
      <c r="AO2" s="17"/>
      <c r="AP2" s="17"/>
      <c r="AQ2" s="17"/>
    </row>
    <row r="3" spans="1:43" s="14" customFormat="1" ht="18" customHeight="1">
      <c r="A3" s="2"/>
      <c r="C3" s="8"/>
      <c r="D3" s="5"/>
      <c r="E3" s="18"/>
      <c r="F3" s="19" t="str">
        <f>IF([1]Mannschaften!D2="","",[1]Mannschaften!D2)</f>
        <v xml:space="preserve"> Deutsche Meisterschaft der Jugend  Feld   2019</v>
      </c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5"/>
      <c r="W3" s="5"/>
      <c r="Z3" s="16"/>
      <c r="AA3" s="16"/>
      <c r="AB3" s="16"/>
      <c r="AC3" s="16"/>
      <c r="AD3" s="16"/>
      <c r="AE3" s="16"/>
      <c r="AF3" s="16"/>
      <c r="AG3" s="16"/>
      <c r="AH3" s="16"/>
      <c r="AI3" s="16"/>
      <c r="AJ3" s="16"/>
      <c r="AK3" s="16"/>
      <c r="AL3" s="16"/>
      <c r="AM3" s="16"/>
      <c r="AN3" s="16"/>
      <c r="AO3" s="17"/>
      <c r="AP3" s="17"/>
      <c r="AQ3" s="17"/>
    </row>
    <row r="4" spans="1:43" s="5" customFormat="1" ht="17.25" customHeight="1">
      <c r="B4" s="20" t="str">
        <f>IF([1]Mannschaften!I4="","",[1]Mannschaften!I4)</f>
        <v>Hallerstein</v>
      </c>
      <c r="C4" s="20"/>
      <c r="D4" s="20"/>
      <c r="E4" s="20"/>
      <c r="F4" s="20"/>
      <c r="G4" s="20"/>
      <c r="H4" s="20"/>
      <c r="I4" s="20"/>
      <c r="J4" s="20"/>
      <c r="K4" s="20"/>
      <c r="L4" s="20"/>
      <c r="M4" s="20"/>
      <c r="N4" s="20"/>
      <c r="O4" s="20"/>
      <c r="P4" s="20"/>
      <c r="Q4" s="20"/>
      <c r="R4" s="20"/>
      <c r="S4" s="20"/>
      <c r="T4" s="20"/>
      <c r="U4" s="20"/>
      <c r="V4" s="20"/>
      <c r="W4" s="20"/>
      <c r="Z4" s="21"/>
      <c r="AA4" s="21"/>
      <c r="AB4" s="21"/>
      <c r="AC4" s="21"/>
      <c r="AD4" s="21"/>
      <c r="AE4" s="21"/>
      <c r="AF4" s="21"/>
      <c r="AG4" s="21"/>
      <c r="AH4" s="21"/>
      <c r="AI4" s="21"/>
      <c r="AJ4" s="21"/>
      <c r="AK4" s="21"/>
      <c r="AL4" s="21"/>
      <c r="AM4" s="21"/>
      <c r="AN4" s="21"/>
      <c r="AO4" s="17"/>
      <c r="AP4" s="22"/>
      <c r="AQ4" s="22"/>
    </row>
    <row r="5" spans="1:43" s="14" customFormat="1" ht="16.5" customHeight="1">
      <c r="A5" s="2"/>
      <c r="B5" s="23" t="str">
        <f>[1]Mannschaften!A5</f>
        <v xml:space="preserve">Ausrichter:     </v>
      </c>
      <c r="C5" s="23"/>
      <c r="D5" s="23"/>
      <c r="E5" s="23"/>
      <c r="F5" s="23"/>
      <c r="G5" s="23"/>
      <c r="H5" s="23"/>
      <c r="I5" s="23"/>
      <c r="J5" s="23"/>
      <c r="K5" s="24" t="str">
        <f>IF([1]Mannschaften!N5="","",[1]Mannschaften!N5)</f>
        <v>TV Hallerstein</v>
      </c>
      <c r="L5" s="24"/>
      <c r="M5" s="24"/>
      <c r="N5" s="24"/>
      <c r="O5" s="24"/>
      <c r="P5" s="24"/>
      <c r="Q5" s="24"/>
      <c r="R5" s="24"/>
      <c r="S5" s="24"/>
      <c r="T5" s="24"/>
      <c r="U5" s="24"/>
      <c r="V5" s="24"/>
      <c r="W5" s="24"/>
      <c r="Z5" s="16"/>
      <c r="AA5" s="16"/>
      <c r="AB5" s="16"/>
      <c r="AC5" s="16"/>
      <c r="AD5" s="16"/>
      <c r="AE5" s="16"/>
      <c r="AF5" s="16"/>
      <c r="AG5" s="16"/>
      <c r="AH5" s="16"/>
      <c r="AI5" s="16"/>
      <c r="AJ5" s="16"/>
      <c r="AK5" s="16"/>
      <c r="AL5" s="16"/>
      <c r="AM5" s="16"/>
      <c r="AN5" s="16"/>
      <c r="AO5" s="17"/>
      <c r="AP5" s="17"/>
      <c r="AQ5" s="17"/>
    </row>
    <row r="6" spans="1:43" s="14" customFormat="1" ht="3.75" customHeight="1">
      <c r="A6" s="2"/>
      <c r="B6" s="25"/>
      <c r="C6" s="25"/>
      <c r="D6" s="25"/>
      <c r="E6" s="26"/>
      <c r="F6" s="25"/>
      <c r="G6" s="25"/>
      <c r="H6" s="25"/>
      <c r="I6" s="25"/>
      <c r="J6" s="25"/>
      <c r="K6" s="25"/>
      <c r="L6" s="25"/>
      <c r="M6" s="25"/>
      <c r="N6" s="25"/>
      <c r="O6" s="25"/>
      <c r="P6" s="25"/>
      <c r="Q6" s="25"/>
      <c r="R6" s="25"/>
      <c r="S6" s="25"/>
      <c r="T6" s="25"/>
      <c r="U6" s="25"/>
      <c r="V6" s="27"/>
      <c r="W6" s="27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7"/>
      <c r="AP6" s="17"/>
      <c r="AQ6" s="17"/>
    </row>
    <row r="7" spans="1:43" s="14" customFormat="1" ht="17.100000000000001" customHeight="1">
      <c r="A7" s="2"/>
      <c r="B7" s="28"/>
      <c r="C7" s="29"/>
      <c r="D7" s="30"/>
      <c r="E7" s="31"/>
      <c r="F7" s="30"/>
      <c r="G7" s="30"/>
      <c r="H7" s="32" t="s">
        <v>10</v>
      </c>
      <c r="I7" s="32"/>
      <c r="J7" s="32"/>
      <c r="K7" s="33">
        <f>[1]Mannschaften!P4</f>
        <v>43715</v>
      </c>
      <c r="L7" s="33"/>
      <c r="M7" s="33"/>
      <c r="N7" s="33"/>
      <c r="O7" s="33"/>
      <c r="P7" s="33"/>
      <c r="Q7" s="33"/>
      <c r="R7" s="33"/>
      <c r="S7" s="33"/>
      <c r="T7" s="33"/>
      <c r="U7" s="30"/>
      <c r="V7" s="30"/>
      <c r="W7" s="30"/>
      <c r="Z7" s="16"/>
      <c r="AA7" s="16"/>
      <c r="AB7" s="16"/>
      <c r="AC7" s="16"/>
      <c r="AD7" s="16"/>
      <c r="AE7" s="16"/>
      <c r="AF7" s="16"/>
      <c r="AG7" s="16"/>
      <c r="AH7" s="16"/>
      <c r="AI7" s="16"/>
      <c r="AJ7" s="16"/>
      <c r="AK7" s="16"/>
      <c r="AL7" s="16"/>
      <c r="AM7" s="16"/>
      <c r="AN7" s="16"/>
      <c r="AO7" s="17"/>
      <c r="AP7" s="17"/>
      <c r="AQ7" s="17"/>
    </row>
    <row r="8" spans="1:43" s="14" customFormat="1" ht="6" customHeight="1" thickBot="1">
      <c r="A8" s="2"/>
      <c r="B8" s="28"/>
      <c r="C8" s="28"/>
      <c r="D8" s="28"/>
      <c r="E8" s="34"/>
      <c r="F8" s="28"/>
      <c r="G8" s="28"/>
      <c r="H8" s="28"/>
      <c r="I8" s="28"/>
      <c r="J8" s="28"/>
      <c r="K8" s="28"/>
      <c r="L8" s="28"/>
      <c r="M8" s="28"/>
      <c r="N8" s="28"/>
      <c r="O8" s="28"/>
      <c r="P8" s="28"/>
      <c r="Q8" s="28"/>
      <c r="R8" s="28"/>
      <c r="S8" s="28"/>
      <c r="T8" s="28"/>
      <c r="U8" s="28"/>
      <c r="V8" s="27"/>
      <c r="W8" s="27"/>
      <c r="Z8" s="16"/>
      <c r="AA8" s="16"/>
      <c r="AB8" s="16"/>
      <c r="AC8" s="16"/>
      <c r="AD8" s="16"/>
      <c r="AE8" s="16"/>
      <c r="AF8" s="16"/>
      <c r="AG8" s="16"/>
      <c r="AH8" s="16"/>
      <c r="AI8" s="16"/>
      <c r="AJ8" s="16"/>
      <c r="AK8" s="16"/>
      <c r="AL8" s="16"/>
      <c r="AM8" s="16"/>
      <c r="AN8" s="16"/>
      <c r="AO8" s="17"/>
      <c r="AP8" s="17"/>
      <c r="AQ8" s="17"/>
    </row>
    <row r="9" spans="1:43" s="14" customFormat="1" ht="17.25" customHeight="1" thickBot="1">
      <c r="A9" s="2"/>
      <c r="E9" s="16"/>
      <c r="F9" s="35" t="s">
        <v>3</v>
      </c>
      <c r="G9" s="36"/>
      <c r="H9" s="37"/>
      <c r="I9" s="38"/>
      <c r="J9" s="32" t="str">
        <f>[1]Mannschaften!K3</f>
        <v>W U18</v>
      </c>
      <c r="K9" s="32"/>
      <c r="L9" s="32"/>
      <c r="M9" s="32"/>
      <c r="N9" s="32"/>
      <c r="O9" s="32"/>
      <c r="P9" s="32"/>
      <c r="Q9" s="32"/>
      <c r="R9" s="32"/>
      <c r="S9" s="38"/>
      <c r="T9" s="39" t="s">
        <v>8</v>
      </c>
      <c r="U9" s="40"/>
      <c r="V9" s="41"/>
      <c r="W9" s="2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7"/>
      <c r="AP9" s="17"/>
      <c r="AQ9" s="17"/>
    </row>
    <row r="10" spans="1:43" s="14" customFormat="1" ht="17.25" customHeight="1">
      <c r="A10" s="2"/>
      <c r="E10" s="16"/>
      <c r="F10" s="42" t="str">
        <f>[1]Mannschaften!C11</f>
        <v>TV Jahn Schneverdingen</v>
      </c>
      <c r="G10" s="43" t="str">
        <f>IF([1]Mannschaften!C10="","",[1]Mannschaften!C10)</f>
        <v>Nord 1</v>
      </c>
      <c r="H10" s="44"/>
      <c r="I10" s="45" t="str">
        <f>IF('[1]Gruppe A'!AR26=0,"",IF('[1]Gruppe A'!AR26=15,"","Achtung!  Punktgleichheit in Gruppe A"))</f>
        <v/>
      </c>
      <c r="J10" s="46"/>
      <c r="K10" s="46"/>
      <c r="L10" s="46"/>
      <c r="M10" s="46"/>
      <c r="N10" s="46"/>
      <c r="O10" s="46"/>
      <c r="P10" s="46"/>
      <c r="Q10" s="46"/>
      <c r="R10" s="46"/>
      <c r="S10" s="47"/>
      <c r="T10" s="42" t="str">
        <f>[1]Mannschaften!C159</f>
        <v>SV EnergieGörlitz</v>
      </c>
      <c r="U10" s="43" t="str">
        <f>IF([1]Mannschaften!C158="","",[1]Mannschaften!C158)</f>
        <v>Süd 1</v>
      </c>
      <c r="V10" s="44"/>
      <c r="W10" s="2"/>
      <c r="X10" s="2"/>
      <c r="Z10" s="16"/>
      <c r="AA10" s="16"/>
      <c r="AB10" s="16"/>
      <c r="AC10" s="16"/>
      <c r="AD10" s="16"/>
      <c r="AE10" s="16"/>
      <c r="AF10" s="16"/>
      <c r="AG10" s="16"/>
      <c r="AH10" s="16"/>
      <c r="AI10" s="16"/>
      <c r="AJ10" s="16"/>
      <c r="AK10" s="16"/>
      <c r="AL10" s="16"/>
      <c r="AM10" s="16"/>
      <c r="AN10" s="16"/>
      <c r="AO10" s="17"/>
      <c r="AP10" s="17"/>
      <c r="AQ10" s="17"/>
    </row>
    <row r="11" spans="1:43" s="14" customFormat="1" ht="17.25" customHeight="1">
      <c r="A11" s="2"/>
      <c r="C11" s="48"/>
      <c r="E11" s="16"/>
      <c r="F11" s="49" t="str">
        <f>[1]Mannschaften!I11</f>
        <v>Ahlhorner SV</v>
      </c>
      <c r="G11" s="50" t="str">
        <f>IF([1]Mannschaften!I10="","",[1]Mannschaften!I10)</f>
        <v>Nord 3</v>
      </c>
      <c r="H11" s="51"/>
      <c r="I11" s="45" t="str">
        <f>IF('[1]Gruppe A'!AR26=0,"",IF('[1]Gruppe A'!AR26=15,"","Bitte Platzierung selbst ermitteln"))</f>
        <v/>
      </c>
      <c r="J11" s="46"/>
      <c r="K11" s="46"/>
      <c r="L11" s="46"/>
      <c r="M11" s="46"/>
      <c r="N11" s="46"/>
      <c r="O11" s="46"/>
      <c r="P11" s="46"/>
      <c r="Q11" s="46"/>
      <c r="R11" s="46"/>
      <c r="S11" s="47"/>
      <c r="T11" s="49" t="str">
        <f>[1]Mannschaften!I159</f>
        <v>TSV Staffelstein</v>
      </c>
      <c r="U11" s="50" t="str">
        <f>IF([1]Mannschaften!I158="","",[1]Mannschaften!I158)</f>
        <v>Süd 3</v>
      </c>
      <c r="V11" s="51"/>
      <c r="W11" s="2"/>
      <c r="Z11" s="16"/>
      <c r="AA11" s="16"/>
      <c r="AB11" s="16"/>
      <c r="AC11" s="16"/>
      <c r="AD11" s="16"/>
      <c r="AE11" s="16"/>
      <c r="AF11" s="16"/>
      <c r="AG11" s="16"/>
      <c r="AH11" s="16"/>
      <c r="AI11" s="16"/>
      <c r="AJ11" s="16"/>
      <c r="AK11" s="16"/>
      <c r="AL11" s="16"/>
      <c r="AM11" s="16"/>
      <c r="AN11" s="16"/>
      <c r="AO11" s="17"/>
      <c r="AP11" s="17"/>
      <c r="AQ11" s="17"/>
    </row>
    <row r="12" spans="1:43" s="14" customFormat="1" ht="17.25" customHeight="1">
      <c r="A12" s="2"/>
      <c r="E12" s="16"/>
      <c r="F12" s="49" t="str">
        <f>[1]Mannschaften!N11</f>
        <v>TSV Calw</v>
      </c>
      <c r="G12" s="50" t="str">
        <f>IF([1]Mannschaften!N10="","",[1]Mannschaften!N10)</f>
        <v>Süd 2</v>
      </c>
      <c r="H12" s="51"/>
      <c r="I12" s="52" t="s">
        <v>11</v>
      </c>
      <c r="J12" s="53"/>
      <c r="K12" s="53"/>
      <c r="L12" s="53"/>
      <c r="M12" s="53"/>
      <c r="N12" s="53"/>
      <c r="O12" s="53"/>
      <c r="P12" s="53"/>
      <c r="Q12" s="53"/>
      <c r="R12" s="53"/>
      <c r="S12" s="54"/>
      <c r="T12" s="49" t="str">
        <f>[1]Mannschaften!N159</f>
        <v>ASV Veitsbronn Siegelsdorf</v>
      </c>
      <c r="U12" s="50" t="str">
        <f>IF([1]Mannschaften!N158="","",[1]Mannschaften!N158)</f>
        <v>Ausrichter</v>
      </c>
      <c r="V12" s="51"/>
      <c r="W12" s="2"/>
      <c r="Z12" s="16"/>
      <c r="AA12" s="16"/>
      <c r="AB12" s="16"/>
      <c r="AC12" s="16"/>
      <c r="AD12" s="16"/>
      <c r="AE12" s="16"/>
      <c r="AF12" s="16"/>
      <c r="AG12" s="16"/>
      <c r="AH12" s="16"/>
      <c r="AI12" s="16"/>
      <c r="AJ12" s="16"/>
      <c r="AK12" s="16"/>
      <c r="AL12" s="16"/>
      <c r="AM12" s="16"/>
      <c r="AN12" s="16"/>
      <c r="AO12" s="17"/>
      <c r="AP12" s="17"/>
      <c r="AQ12" s="17"/>
    </row>
    <row r="13" spans="1:43" s="14" customFormat="1" ht="17.25" customHeight="1">
      <c r="A13" s="2"/>
      <c r="E13" s="16"/>
      <c r="F13" s="49" t="str">
        <f>[1]Mannschaften!S11</f>
        <v>TSV Pfungstadt</v>
      </c>
      <c r="G13" s="50" t="str">
        <f>IF([1]Mannschaften!S10="","",[1]Mannschaften!S10)</f>
        <v>West 1</v>
      </c>
      <c r="H13" s="51"/>
      <c r="I13" s="45" t="str">
        <f>IF('[1]Gruppe B'!AX29=0,"",IF('[1]Gruppe B'!AX29=21,"","Achtung!  Punktgleichheit in Gruppe B"))</f>
        <v/>
      </c>
      <c r="J13" s="46"/>
      <c r="K13" s="46"/>
      <c r="L13" s="46"/>
      <c r="M13" s="46"/>
      <c r="N13" s="46"/>
      <c r="O13" s="46"/>
      <c r="P13" s="46"/>
      <c r="Q13" s="46"/>
      <c r="R13" s="46"/>
      <c r="S13" s="47"/>
      <c r="T13" s="49" t="str">
        <f>[1]Mannschaften!S159</f>
        <v>TSV Bayer 04 Leverkusen</v>
      </c>
      <c r="U13" s="50" t="str">
        <f>IF([1]Mannschaften!S158="","",[1]Mannschaften!S158)</f>
        <v>Nord 2</v>
      </c>
      <c r="V13" s="51"/>
      <c r="W13" s="2"/>
      <c r="Z13" s="16"/>
      <c r="AA13" s="16"/>
      <c r="AB13" s="16"/>
      <c r="AC13" s="16"/>
      <c r="AD13" s="16"/>
      <c r="AE13" s="16"/>
      <c r="AF13" s="16"/>
      <c r="AG13" s="16"/>
      <c r="AH13" s="16"/>
      <c r="AI13" s="16"/>
      <c r="AJ13" s="16"/>
      <c r="AK13" s="16"/>
      <c r="AL13" s="16"/>
      <c r="AM13" s="16"/>
      <c r="AN13" s="16"/>
      <c r="AO13" s="17"/>
      <c r="AP13" s="17"/>
      <c r="AQ13" s="17"/>
    </row>
    <row r="14" spans="1:43" s="14" customFormat="1" ht="17.25" customHeight="1" thickBot="1">
      <c r="A14" s="2"/>
      <c r="E14" s="16"/>
      <c r="F14" s="55" t="str">
        <f>[1]Mannschaften!X11</f>
        <v>Berliner Turnerschaft</v>
      </c>
      <c r="G14" s="56" t="str">
        <f>IF([1]Mannschaften!X10="","",[1]Mannschaften!X10)</f>
        <v>Ost 2</v>
      </c>
      <c r="H14" s="57"/>
      <c r="I14" s="58" t="str">
        <f>IF('[1]Gruppe B'!AX29=0,"",IF('[1]Gruppe B'!AX29=21,"","Bitte Platzierung selbst ermitteln"))</f>
        <v/>
      </c>
      <c r="J14" s="58"/>
      <c r="K14" s="58"/>
      <c r="L14" s="58"/>
      <c r="M14" s="58"/>
      <c r="N14" s="58"/>
      <c r="O14" s="58"/>
      <c r="P14" s="58"/>
      <c r="Q14" s="58"/>
      <c r="R14" s="58"/>
      <c r="S14" s="47"/>
      <c r="T14" s="49" t="str">
        <f>[1]Mannschaften!X159</f>
        <v>TV Waibstadt</v>
      </c>
      <c r="U14" s="50" t="str">
        <f>IF([1]Mannschaften!X158="","",[1]Mannschaften!X158)</f>
        <v>West 2</v>
      </c>
      <c r="V14" s="51"/>
      <c r="W14" s="2"/>
      <c r="Z14" s="16"/>
      <c r="AA14" s="16"/>
      <c r="AB14" s="16"/>
      <c r="AC14" s="16"/>
      <c r="AD14" s="16"/>
      <c r="AE14" s="16"/>
      <c r="AF14" s="16"/>
      <c r="AG14" s="16"/>
      <c r="AH14" s="16"/>
      <c r="AI14" s="16"/>
      <c r="AJ14" s="16"/>
      <c r="AK14" s="16"/>
      <c r="AL14" s="16"/>
      <c r="AM14" s="16"/>
      <c r="AN14" s="16"/>
      <c r="AO14" s="17"/>
      <c r="AP14" s="17"/>
      <c r="AQ14" s="17"/>
    </row>
    <row r="15" spans="1:43" s="14" customFormat="1" ht="17.25" customHeight="1" thickBot="1">
      <c r="A15" s="2"/>
      <c r="E15" s="16"/>
      <c r="H15" s="59"/>
      <c r="T15" s="55" t="str">
        <f>[1]Mannschaften!AC159</f>
        <v>VfL Kellinghusen</v>
      </c>
      <c r="U15" s="56" t="str">
        <f>IF([1]Mannschaften!AC158="","",[1]Mannschaften!AC158)</f>
        <v>Ost 1</v>
      </c>
      <c r="V15" s="57"/>
      <c r="W15" s="2"/>
      <c r="Z15" s="16"/>
      <c r="AA15" s="16"/>
      <c r="AB15" s="16"/>
      <c r="AC15" s="16"/>
      <c r="AD15" s="16"/>
      <c r="AE15" s="16"/>
      <c r="AF15" s="16"/>
      <c r="AG15" s="16"/>
      <c r="AH15" s="16"/>
      <c r="AI15" s="16"/>
      <c r="AJ15" s="16"/>
      <c r="AK15" s="16"/>
      <c r="AL15" s="16"/>
      <c r="AM15" s="16"/>
      <c r="AN15" s="16"/>
      <c r="AO15" s="17"/>
      <c r="AP15" s="17"/>
      <c r="AQ15" s="17"/>
    </row>
    <row r="16" spans="1:43" s="14" customFormat="1" ht="12.75" customHeight="1" thickBot="1">
      <c r="A16" s="2"/>
      <c r="B16" s="58"/>
      <c r="C16" s="58"/>
      <c r="D16" s="58"/>
      <c r="E16" s="58"/>
      <c r="F16" s="58"/>
      <c r="G16" s="58"/>
      <c r="H16" s="58"/>
      <c r="I16" s="58"/>
      <c r="J16" s="58"/>
      <c r="K16" s="58"/>
      <c r="L16" s="58"/>
      <c r="M16" s="58"/>
      <c r="N16" s="58"/>
      <c r="O16" s="58"/>
      <c r="P16" s="58"/>
      <c r="Q16" s="58"/>
      <c r="R16" s="58"/>
      <c r="S16" s="58"/>
      <c r="T16" s="58"/>
      <c r="U16" s="58"/>
      <c r="V16" s="58"/>
      <c r="W16" s="58"/>
      <c r="Z16" s="16"/>
      <c r="AA16" s="16"/>
      <c r="AB16" s="16"/>
      <c r="AC16" s="16"/>
      <c r="AD16" s="16"/>
      <c r="AE16" s="16"/>
      <c r="AF16" s="16"/>
      <c r="AG16" s="16"/>
      <c r="AH16" s="16"/>
      <c r="AI16" s="16"/>
      <c r="AJ16" s="16"/>
      <c r="AK16" s="16"/>
      <c r="AL16" s="16"/>
      <c r="AM16" s="16"/>
      <c r="AN16" s="16"/>
      <c r="AO16" s="17"/>
      <c r="AP16" s="17"/>
      <c r="AQ16" s="17"/>
    </row>
    <row r="17" spans="1:43" s="59" customFormat="1" ht="18" hidden="1" customHeight="1">
      <c r="A17" s="9"/>
      <c r="B17" s="60">
        <v>2</v>
      </c>
      <c r="C17" s="60">
        <v>3</v>
      </c>
      <c r="D17" s="61">
        <v>4</v>
      </c>
      <c r="E17" s="61">
        <v>5</v>
      </c>
      <c r="F17" s="61">
        <v>6</v>
      </c>
      <c r="G17" s="61">
        <v>7</v>
      </c>
      <c r="H17" s="61">
        <v>8</v>
      </c>
      <c r="I17" s="61">
        <v>9</v>
      </c>
      <c r="J17" s="61">
        <v>10</v>
      </c>
      <c r="K17" s="61">
        <v>11</v>
      </c>
      <c r="L17" s="61"/>
      <c r="M17" s="61">
        <v>13</v>
      </c>
      <c r="N17" s="61">
        <v>14</v>
      </c>
      <c r="O17" s="61"/>
      <c r="P17" s="61">
        <v>16</v>
      </c>
      <c r="Q17" s="61">
        <v>17</v>
      </c>
      <c r="R17" s="61"/>
      <c r="S17" s="61">
        <v>19</v>
      </c>
      <c r="T17" s="61">
        <v>20</v>
      </c>
      <c r="U17" s="61">
        <v>21</v>
      </c>
      <c r="V17" s="61">
        <v>22</v>
      </c>
      <c r="W17" s="61">
        <v>23</v>
      </c>
      <c r="X17" s="61">
        <v>24</v>
      </c>
      <c r="Y17" s="61">
        <v>25</v>
      </c>
      <c r="Z17" s="62"/>
      <c r="AA17" s="62"/>
      <c r="AB17" s="62"/>
      <c r="AC17" s="62"/>
      <c r="AD17" s="62"/>
      <c r="AE17" s="62"/>
      <c r="AF17" s="62"/>
      <c r="AG17" s="62"/>
      <c r="AH17" s="62"/>
      <c r="AI17" s="62"/>
      <c r="AJ17" s="62"/>
      <c r="AK17" s="62"/>
      <c r="AL17" s="62"/>
      <c r="AM17" s="62"/>
      <c r="AN17" s="62"/>
      <c r="AO17" s="63"/>
      <c r="AP17" s="63"/>
      <c r="AQ17" s="63"/>
    </row>
    <row r="18" spans="1:43" s="14" customFormat="1" ht="17.25" customHeight="1" thickBot="1">
      <c r="A18" s="64"/>
      <c r="B18" s="65" t="s">
        <v>12</v>
      </c>
      <c r="C18" s="65" t="s">
        <v>13</v>
      </c>
      <c r="D18" s="65" t="s">
        <v>14</v>
      </c>
      <c r="E18" s="66" t="s">
        <v>15</v>
      </c>
      <c r="F18" s="67" t="s">
        <v>16</v>
      </c>
      <c r="G18" s="68" t="s">
        <v>17</v>
      </c>
      <c r="H18" s="68" t="s">
        <v>18</v>
      </c>
      <c r="I18" s="68"/>
      <c r="J18" s="69"/>
      <c r="K18" s="39" t="s">
        <v>19</v>
      </c>
      <c r="L18" s="40"/>
      <c r="M18" s="40"/>
      <c r="N18" s="40"/>
      <c r="O18" s="40"/>
      <c r="P18" s="40"/>
      <c r="Q18" s="40"/>
      <c r="R18" s="40"/>
      <c r="S18" s="41"/>
      <c r="T18" s="70" t="s">
        <v>20</v>
      </c>
      <c r="U18" s="67" t="s">
        <v>21</v>
      </c>
      <c r="V18" s="68"/>
      <c r="W18" s="69"/>
      <c r="X18" s="71"/>
      <c r="Y18" s="71"/>
      <c r="Z18" s="72" t="s">
        <v>22</v>
      </c>
      <c r="AA18" s="72" t="s">
        <v>23</v>
      </c>
      <c r="AB18" s="72" t="s">
        <v>24</v>
      </c>
      <c r="AC18" s="72" t="s">
        <v>25</v>
      </c>
      <c r="AD18" s="72" t="s">
        <v>26</v>
      </c>
      <c r="AE18" s="72" t="s">
        <v>27</v>
      </c>
      <c r="AF18" s="73" t="s">
        <v>28</v>
      </c>
      <c r="AG18" s="74"/>
      <c r="AH18" s="75"/>
      <c r="AI18" s="73" t="s">
        <v>29</v>
      </c>
      <c r="AJ18" s="74"/>
      <c r="AK18" s="75"/>
      <c r="AL18" s="73" t="s">
        <v>30</v>
      </c>
      <c r="AM18" s="74"/>
      <c r="AN18" s="75"/>
      <c r="AO18" s="17"/>
      <c r="AP18" s="17"/>
      <c r="AQ18" s="17"/>
    </row>
    <row r="19" spans="1:43" s="14" customFormat="1" ht="17.25" customHeight="1" thickBot="1">
      <c r="A19" s="76"/>
      <c r="B19" s="77"/>
      <c r="C19" s="77"/>
      <c r="D19" s="77"/>
      <c r="E19" s="78"/>
      <c r="F19" s="79"/>
      <c r="G19" s="80"/>
      <c r="H19" s="80"/>
      <c r="I19" s="80"/>
      <c r="J19" s="81"/>
      <c r="K19" s="39" t="s">
        <v>31</v>
      </c>
      <c r="L19" s="40"/>
      <c r="M19" s="41"/>
      <c r="N19" s="39" t="s">
        <v>32</v>
      </c>
      <c r="O19" s="40"/>
      <c r="P19" s="41"/>
      <c r="Q19" s="39" t="s">
        <v>33</v>
      </c>
      <c r="R19" s="40"/>
      <c r="S19" s="41"/>
      <c r="T19" s="82" t="s">
        <v>34</v>
      </c>
      <c r="U19" s="79"/>
      <c r="V19" s="80"/>
      <c r="W19" s="81"/>
      <c r="X19" s="83"/>
      <c r="Y19" s="83"/>
      <c r="Z19" s="84"/>
      <c r="AA19" s="84"/>
      <c r="AB19" s="84"/>
      <c r="AC19" s="84"/>
      <c r="AD19" s="84"/>
      <c r="AE19" s="84"/>
      <c r="AF19" s="85"/>
      <c r="AG19" s="86"/>
      <c r="AH19" s="87"/>
      <c r="AI19" s="85"/>
      <c r="AJ19" s="86"/>
      <c r="AK19" s="87"/>
      <c r="AL19" s="85"/>
      <c r="AM19" s="86"/>
      <c r="AN19" s="87"/>
      <c r="AO19" s="17"/>
      <c r="AP19" s="17"/>
      <c r="AQ19" s="17"/>
    </row>
    <row r="20" spans="1:43" s="14" customFormat="1" ht="17.25" customHeight="1" thickBot="1">
      <c r="A20" s="88"/>
      <c r="B20" s="89"/>
      <c r="C20" s="90">
        <v>0.41666666666666669</v>
      </c>
      <c r="D20" s="67" t="s">
        <v>35</v>
      </c>
      <c r="E20" s="68"/>
      <c r="F20" s="68"/>
      <c r="G20" s="68"/>
      <c r="H20" s="68"/>
      <c r="I20" s="68"/>
      <c r="J20" s="68"/>
      <c r="K20" s="68"/>
      <c r="L20" s="68"/>
      <c r="M20" s="68"/>
      <c r="N20" s="68"/>
      <c r="O20" s="68"/>
      <c r="P20" s="68"/>
      <c r="Q20" s="68"/>
      <c r="R20" s="68"/>
      <c r="S20" s="68"/>
      <c r="T20" s="68"/>
      <c r="U20" s="68"/>
      <c r="V20" s="68"/>
      <c r="W20" s="69"/>
      <c r="X20" s="59"/>
      <c r="Y20" s="59"/>
      <c r="Z20" s="91"/>
      <c r="AA20" s="91"/>
      <c r="AB20" s="91"/>
      <c r="AC20" s="91"/>
      <c r="AD20" s="91"/>
      <c r="AE20" s="91"/>
      <c r="AF20" s="92"/>
      <c r="AG20" s="93"/>
      <c r="AH20" s="94"/>
      <c r="AI20" s="92"/>
      <c r="AJ20" s="93"/>
      <c r="AK20" s="94"/>
      <c r="AL20" s="92"/>
      <c r="AM20" s="93"/>
      <c r="AN20" s="94"/>
      <c r="AO20" s="17"/>
      <c r="AP20" s="17"/>
      <c r="AQ20" s="17"/>
    </row>
    <row r="21" spans="1:43" s="14" customFormat="1" ht="17.25" customHeight="1" thickBot="1">
      <c r="A21" s="95">
        <f>D21</f>
        <v>1</v>
      </c>
      <c r="B21" s="96">
        <v>1</v>
      </c>
      <c r="C21" s="90">
        <v>0.4375</v>
      </c>
      <c r="D21" s="97">
        <v>1</v>
      </c>
      <c r="E21" s="98">
        <v>3</v>
      </c>
      <c r="F21" s="99" t="str">
        <f>T10</f>
        <v>SV EnergieGörlitz</v>
      </c>
      <c r="G21" s="100" t="s">
        <v>17</v>
      </c>
      <c r="H21" s="101" t="str">
        <f>T11</f>
        <v>TSV Staffelstein</v>
      </c>
      <c r="I21" s="102"/>
      <c r="J21" s="102"/>
      <c r="K21" s="103"/>
      <c r="L21" s="100" t="s">
        <v>17</v>
      </c>
      <c r="M21" s="104"/>
      <c r="N21" s="103"/>
      <c r="O21" s="100" t="s">
        <v>17</v>
      </c>
      <c r="P21" s="104"/>
      <c r="Q21" s="103"/>
      <c r="R21" s="100" t="s">
        <v>17</v>
      </c>
      <c r="S21" s="104"/>
      <c r="T21" s="105" t="str">
        <f>[1]Mannschaften!N5</f>
        <v>TV Hallerstein</v>
      </c>
      <c r="U21" s="106"/>
      <c r="V21" s="106"/>
      <c r="W21" s="106"/>
      <c r="X21" s="107" t="str">
        <f t="shared" ref="X21:X45" si="0">IF(F21=$F$10,X$65,IF(F21=$F$11,X$65,IF(F21=$F$12,X$65,IF(F21=$F$13,X$65,IF(F21=$F$14,X$65,X$66)))))</f>
        <v>Vorrunde Gruppe B</v>
      </c>
      <c r="Y21" s="108">
        <f>$K$7</f>
        <v>43715</v>
      </c>
      <c r="Z21" s="109" t="str">
        <f>IF(M21="","",IF(K21&gt;M21,1,0))</f>
        <v/>
      </c>
      <c r="AA21" s="109" t="str">
        <f>IF(P21="","",IF(N21&gt;P21,1,0))</f>
        <v/>
      </c>
      <c r="AB21" s="109" t="str">
        <f>IF(S21="","",IF(Q21&gt;S21,1,0))</f>
        <v/>
      </c>
      <c r="AC21" s="109" t="str">
        <f>IF(Z21="","",IF(Z21=0,1,0))</f>
        <v/>
      </c>
      <c r="AD21" s="109" t="str">
        <f>IF(AA21="","",IF(AA21=0,1,0))</f>
        <v/>
      </c>
      <c r="AE21" s="109" t="str">
        <f>IF(AB21="","",IF(AB21=0,1,0))</f>
        <v/>
      </c>
      <c r="AF21" s="110">
        <f>IF(P21="",0,IF(Q21=0,K21+N21,K21+N21+Q21))</f>
        <v>0</v>
      </c>
      <c r="AG21" s="111" t="s">
        <v>17</v>
      </c>
      <c r="AH21" s="112">
        <f>IF(P21="",0,IF(S21="",M21+P21,M21+P21+S21))</f>
        <v>0</v>
      </c>
      <c r="AI21" s="110">
        <f>IF(AA21="",0,IF(AB21="",Z21+AA21,Z21+AA21+AB21))</f>
        <v>0</v>
      </c>
      <c r="AJ21" s="111" t="s">
        <v>17</v>
      </c>
      <c r="AK21" s="112">
        <f>IF(AA21="",0,IF(AE21="",AC21+AD21,AC21+AD21+AE21))</f>
        <v>0</v>
      </c>
      <c r="AL21" s="110">
        <f>IF(AI21=2,2,IF(AK21=2,0,AI21))</f>
        <v>0</v>
      </c>
      <c r="AM21" s="111" t="s">
        <v>17</v>
      </c>
      <c r="AN21" s="112">
        <f>IF(AK21=2,2,IF(AI21=2,0,AK21))</f>
        <v>0</v>
      </c>
      <c r="AO21" s="17"/>
      <c r="AP21" s="113">
        <v>2.7777777777777776E-2</v>
      </c>
      <c r="AQ21" s="114"/>
    </row>
    <row r="22" spans="1:43" s="14" customFormat="1" ht="17.25" customHeight="1" thickBot="1">
      <c r="A22" s="115">
        <f t="shared" ref="A22:A45" si="1">D22</f>
        <v>2</v>
      </c>
      <c r="B22" s="116">
        <f>B21</f>
        <v>1</v>
      </c>
      <c r="C22" s="117">
        <f>C21</f>
        <v>0.4375</v>
      </c>
      <c r="D22" s="118">
        <v>2</v>
      </c>
      <c r="E22" s="119">
        <v>4</v>
      </c>
      <c r="F22" s="120" t="str">
        <f>T12</f>
        <v>ASV Veitsbronn Siegelsdorf</v>
      </c>
      <c r="G22" s="121" t="s">
        <v>17</v>
      </c>
      <c r="H22" s="122" t="str">
        <f>T13</f>
        <v>TSV Bayer 04 Leverkusen</v>
      </c>
      <c r="I22" s="123"/>
      <c r="J22" s="123"/>
      <c r="K22" s="124"/>
      <c r="L22" s="121" t="s">
        <v>17</v>
      </c>
      <c r="M22" s="125"/>
      <c r="N22" s="124"/>
      <c r="O22" s="121" t="s">
        <v>17</v>
      </c>
      <c r="P22" s="125"/>
      <c r="Q22" s="124"/>
      <c r="R22" s="121" t="s">
        <v>17</v>
      </c>
      <c r="S22" s="125"/>
      <c r="T22" s="126" t="str">
        <f>[1]Mannschaften!N5</f>
        <v>TV Hallerstein</v>
      </c>
      <c r="U22" s="127"/>
      <c r="V22" s="127"/>
      <c r="W22" s="127"/>
      <c r="X22" s="128" t="str">
        <f t="shared" si="0"/>
        <v>Vorrunde Gruppe B</v>
      </c>
      <c r="Y22" s="129">
        <f t="shared" ref="Y22:Y45" si="2">$K$7</f>
        <v>43715</v>
      </c>
      <c r="Z22" s="130" t="str">
        <f t="shared" ref="Z22:Z45" si="3">IF(M22="","",IF(K22&gt;M22,1,0))</f>
        <v/>
      </c>
      <c r="AA22" s="130" t="str">
        <f t="shared" ref="AA22:AA45" si="4">IF(P22="","",IF(N22&gt;P22,1,0))</f>
        <v/>
      </c>
      <c r="AB22" s="130" t="str">
        <f t="shared" ref="AB22:AB45" si="5">IF(S22="","",IF(Q22&gt;S22,1,0))</f>
        <v/>
      </c>
      <c r="AC22" s="130" t="str">
        <f t="shared" ref="AC22:AE45" si="6">IF(Z22="","",IF(Z22=0,1,0))</f>
        <v/>
      </c>
      <c r="AD22" s="130" t="str">
        <f t="shared" si="6"/>
        <v/>
      </c>
      <c r="AE22" s="130" t="str">
        <f t="shared" si="6"/>
        <v/>
      </c>
      <c r="AF22" s="131">
        <f t="shared" ref="AF22:AF45" si="7">IF(P22="",0,IF(Q22=0,K22+N22,K22+N22+Q22))</f>
        <v>0</v>
      </c>
      <c r="AG22" s="132" t="s">
        <v>17</v>
      </c>
      <c r="AH22" s="133">
        <f t="shared" ref="AH22:AH45" si="8">IF(P22="",0,IF(S22="",M22+P22,M22+P22+S22))</f>
        <v>0</v>
      </c>
      <c r="AI22" s="131">
        <f t="shared" ref="AI22:AI45" si="9">IF(AA22="",0,IF(AB22="",Z22+AA22,Z22+AA22+AB22))</f>
        <v>0</v>
      </c>
      <c r="AJ22" s="132" t="s">
        <v>17</v>
      </c>
      <c r="AK22" s="133">
        <f t="shared" ref="AK22:AK45" si="10">IF(AA22="",0,IF(AE22="",AC22+AD22,AC22+AD22+AE22))</f>
        <v>0</v>
      </c>
      <c r="AL22" s="131">
        <f t="shared" ref="AL22:AL45" si="11">IF(AI22=2,2,IF(AK22=2,0,AI22))</f>
        <v>0</v>
      </c>
      <c r="AM22" s="132" t="s">
        <v>17</v>
      </c>
      <c r="AN22" s="133">
        <f t="shared" ref="AN22:AN45" si="12">IF(AK22=2,2,IF(AI22=2,0,AK22))</f>
        <v>0</v>
      </c>
      <c r="AO22" s="17"/>
      <c r="AP22" s="134"/>
      <c r="AQ22" s="17"/>
    </row>
    <row r="23" spans="1:43" s="14" customFormat="1" ht="17.25" customHeight="1">
      <c r="A23" s="95">
        <f t="shared" si="1"/>
        <v>3</v>
      </c>
      <c r="B23" s="96">
        <v>2</v>
      </c>
      <c r="C23" s="135">
        <f>C21+AP21</f>
        <v>0.46527777777777779</v>
      </c>
      <c r="D23" s="97">
        <v>3</v>
      </c>
      <c r="E23" s="98">
        <v>3</v>
      </c>
      <c r="F23" s="99" t="str">
        <f>F10</f>
        <v>TV Jahn Schneverdingen</v>
      </c>
      <c r="G23" s="100" t="s">
        <v>17</v>
      </c>
      <c r="H23" s="101" t="str">
        <f>F11</f>
        <v>Ahlhorner SV</v>
      </c>
      <c r="I23" s="102"/>
      <c r="J23" s="102"/>
      <c r="K23" s="103"/>
      <c r="L23" s="100" t="s">
        <v>17</v>
      </c>
      <c r="M23" s="104"/>
      <c r="N23" s="103"/>
      <c r="O23" s="100" t="s">
        <v>17</v>
      </c>
      <c r="P23" s="104"/>
      <c r="Q23" s="103"/>
      <c r="R23" s="100" t="s">
        <v>17</v>
      </c>
      <c r="S23" s="104"/>
      <c r="T23" s="105" t="str">
        <f>F14</f>
        <v>Berliner Turnerschaft</v>
      </c>
      <c r="U23" s="106"/>
      <c r="V23" s="106"/>
      <c r="W23" s="106"/>
      <c r="X23" s="107" t="str">
        <f t="shared" si="0"/>
        <v>Vorrunde Gruppe A</v>
      </c>
      <c r="Y23" s="108">
        <f t="shared" si="2"/>
        <v>43715</v>
      </c>
      <c r="Z23" s="109" t="str">
        <f t="shared" si="3"/>
        <v/>
      </c>
      <c r="AA23" s="109" t="str">
        <f t="shared" si="4"/>
        <v/>
      </c>
      <c r="AB23" s="109" t="str">
        <f t="shared" si="5"/>
        <v/>
      </c>
      <c r="AC23" s="109" t="str">
        <f t="shared" si="6"/>
        <v/>
      </c>
      <c r="AD23" s="109" t="str">
        <f t="shared" si="6"/>
        <v/>
      </c>
      <c r="AE23" s="109" t="str">
        <f t="shared" si="6"/>
        <v/>
      </c>
      <c r="AF23" s="110">
        <f t="shared" si="7"/>
        <v>0</v>
      </c>
      <c r="AG23" s="111" t="s">
        <v>17</v>
      </c>
      <c r="AH23" s="112">
        <f t="shared" si="8"/>
        <v>0</v>
      </c>
      <c r="AI23" s="110">
        <f t="shared" si="9"/>
        <v>0</v>
      </c>
      <c r="AJ23" s="111" t="s">
        <v>17</v>
      </c>
      <c r="AK23" s="112">
        <f t="shared" si="10"/>
        <v>0</v>
      </c>
      <c r="AL23" s="110">
        <f t="shared" si="11"/>
        <v>0</v>
      </c>
      <c r="AM23" s="111" t="s">
        <v>17</v>
      </c>
      <c r="AN23" s="112">
        <f t="shared" si="12"/>
        <v>0</v>
      </c>
      <c r="AO23" s="17"/>
      <c r="AP23" s="3"/>
      <c r="AQ23" s="134"/>
    </row>
    <row r="24" spans="1:43" s="14" customFormat="1" ht="17.25" customHeight="1" thickBot="1">
      <c r="A24" s="136">
        <f t="shared" si="1"/>
        <v>4</v>
      </c>
      <c r="B24" s="137">
        <f>B23</f>
        <v>2</v>
      </c>
      <c r="C24" s="138">
        <f>C23</f>
        <v>0.46527777777777779</v>
      </c>
      <c r="D24" s="139">
        <v>4</v>
      </c>
      <c r="E24" s="119">
        <v>4</v>
      </c>
      <c r="F24" s="140" t="str">
        <f>T14</f>
        <v>TV Waibstadt</v>
      </c>
      <c r="G24" s="141" t="s">
        <v>17</v>
      </c>
      <c r="H24" s="142" t="str">
        <f>T15</f>
        <v>VfL Kellinghusen</v>
      </c>
      <c r="I24" s="143"/>
      <c r="J24" s="143"/>
      <c r="K24" s="144"/>
      <c r="L24" s="141" t="s">
        <v>17</v>
      </c>
      <c r="M24" s="145"/>
      <c r="N24" s="144"/>
      <c r="O24" s="141" t="s">
        <v>17</v>
      </c>
      <c r="P24" s="145"/>
      <c r="Q24" s="144"/>
      <c r="R24" s="141" t="s">
        <v>17</v>
      </c>
      <c r="S24" s="145"/>
      <c r="T24" s="146" t="str">
        <f>T13</f>
        <v>TSV Bayer 04 Leverkusen</v>
      </c>
      <c r="U24" s="147"/>
      <c r="V24" s="147"/>
      <c r="W24" s="147"/>
      <c r="X24" s="148" t="str">
        <f t="shared" si="0"/>
        <v>Vorrunde Gruppe B</v>
      </c>
      <c r="Y24" s="149">
        <f t="shared" si="2"/>
        <v>43715</v>
      </c>
      <c r="Z24" s="150" t="str">
        <f t="shared" si="3"/>
        <v/>
      </c>
      <c r="AA24" s="150" t="str">
        <f t="shared" si="4"/>
        <v/>
      </c>
      <c r="AB24" s="150" t="str">
        <f t="shared" si="5"/>
        <v/>
      </c>
      <c r="AC24" s="150" t="str">
        <f t="shared" si="6"/>
        <v/>
      </c>
      <c r="AD24" s="150" t="str">
        <f t="shared" si="6"/>
        <v/>
      </c>
      <c r="AE24" s="150" t="str">
        <f t="shared" si="6"/>
        <v/>
      </c>
      <c r="AF24" s="151">
        <f t="shared" si="7"/>
        <v>0</v>
      </c>
      <c r="AG24" s="152" t="s">
        <v>17</v>
      </c>
      <c r="AH24" s="153">
        <f t="shared" si="8"/>
        <v>0</v>
      </c>
      <c r="AI24" s="151">
        <f t="shared" si="9"/>
        <v>0</v>
      </c>
      <c r="AJ24" s="152" t="s">
        <v>17</v>
      </c>
      <c r="AK24" s="153">
        <f t="shared" si="10"/>
        <v>0</v>
      </c>
      <c r="AL24" s="151">
        <f t="shared" si="11"/>
        <v>0</v>
      </c>
      <c r="AM24" s="152" t="s">
        <v>17</v>
      </c>
      <c r="AN24" s="153">
        <f t="shared" si="12"/>
        <v>0</v>
      </c>
      <c r="AO24" s="17"/>
      <c r="AP24" s="17"/>
      <c r="AQ24" s="22"/>
    </row>
    <row r="25" spans="1:43" s="14" customFormat="1" ht="17.25" customHeight="1">
      <c r="A25" s="95">
        <f t="shared" si="1"/>
        <v>5</v>
      </c>
      <c r="B25" s="96">
        <v>3</v>
      </c>
      <c r="C25" s="135">
        <f>C23+AP21</f>
        <v>0.49305555555555558</v>
      </c>
      <c r="D25" s="97">
        <v>5</v>
      </c>
      <c r="E25" s="98">
        <v>3</v>
      </c>
      <c r="F25" s="99" t="str">
        <f>F12</f>
        <v>TSV Calw</v>
      </c>
      <c r="G25" s="100" t="s">
        <v>17</v>
      </c>
      <c r="H25" s="101" t="str">
        <f>F13</f>
        <v>TSV Pfungstadt</v>
      </c>
      <c r="I25" s="102"/>
      <c r="J25" s="102"/>
      <c r="K25" s="103"/>
      <c r="L25" s="100" t="s">
        <v>17</v>
      </c>
      <c r="M25" s="104"/>
      <c r="N25" s="103"/>
      <c r="O25" s="100" t="s">
        <v>17</v>
      </c>
      <c r="P25" s="104"/>
      <c r="Q25" s="103"/>
      <c r="R25" s="100" t="s">
        <v>17</v>
      </c>
      <c r="S25" s="104"/>
      <c r="T25" s="105" t="str">
        <f>F11</f>
        <v>Ahlhorner SV</v>
      </c>
      <c r="U25" s="106"/>
      <c r="V25" s="106"/>
      <c r="W25" s="106"/>
      <c r="X25" s="107" t="str">
        <f t="shared" si="0"/>
        <v>Vorrunde Gruppe A</v>
      </c>
      <c r="Y25" s="108">
        <f t="shared" si="2"/>
        <v>43715</v>
      </c>
      <c r="Z25" s="109" t="str">
        <f t="shared" si="3"/>
        <v/>
      </c>
      <c r="AA25" s="109" t="str">
        <f t="shared" si="4"/>
        <v/>
      </c>
      <c r="AB25" s="109" t="str">
        <f t="shared" si="5"/>
        <v/>
      </c>
      <c r="AC25" s="109" t="str">
        <f t="shared" si="6"/>
        <v/>
      </c>
      <c r="AD25" s="109" t="str">
        <f t="shared" si="6"/>
        <v/>
      </c>
      <c r="AE25" s="109" t="str">
        <f t="shared" si="6"/>
        <v/>
      </c>
      <c r="AF25" s="110">
        <f t="shared" si="7"/>
        <v>0</v>
      </c>
      <c r="AG25" s="111" t="s">
        <v>17</v>
      </c>
      <c r="AH25" s="112">
        <f t="shared" si="8"/>
        <v>0</v>
      </c>
      <c r="AI25" s="110">
        <f t="shared" si="9"/>
        <v>0</v>
      </c>
      <c r="AJ25" s="111" t="s">
        <v>17</v>
      </c>
      <c r="AK25" s="112">
        <f t="shared" si="10"/>
        <v>0</v>
      </c>
      <c r="AL25" s="110">
        <f t="shared" si="11"/>
        <v>0</v>
      </c>
      <c r="AM25" s="111" t="s">
        <v>17</v>
      </c>
      <c r="AN25" s="112">
        <f t="shared" si="12"/>
        <v>0</v>
      </c>
      <c r="AO25" s="17"/>
      <c r="AP25" s="17"/>
      <c r="AQ25" s="17"/>
    </row>
    <row r="26" spans="1:43" s="14" customFormat="1" ht="17.25" customHeight="1" thickBot="1">
      <c r="A26" s="115">
        <f t="shared" si="1"/>
        <v>6</v>
      </c>
      <c r="B26" s="116">
        <f>B25</f>
        <v>3</v>
      </c>
      <c r="C26" s="117">
        <f>C25</f>
        <v>0.49305555555555558</v>
      </c>
      <c r="D26" s="118">
        <v>6</v>
      </c>
      <c r="E26" s="119">
        <v>4</v>
      </c>
      <c r="F26" s="120" t="str">
        <f>T10</f>
        <v>SV EnergieGörlitz</v>
      </c>
      <c r="G26" s="121" t="s">
        <v>17</v>
      </c>
      <c r="H26" s="122" t="str">
        <f>T12</f>
        <v>ASV Veitsbronn Siegelsdorf</v>
      </c>
      <c r="I26" s="123"/>
      <c r="J26" s="123"/>
      <c r="K26" s="124"/>
      <c r="L26" s="121" t="s">
        <v>17</v>
      </c>
      <c r="M26" s="125"/>
      <c r="N26" s="124"/>
      <c r="O26" s="121" t="s">
        <v>17</v>
      </c>
      <c r="P26" s="125"/>
      <c r="Q26" s="124"/>
      <c r="R26" s="121" t="s">
        <v>17</v>
      </c>
      <c r="S26" s="125"/>
      <c r="T26" s="126" t="str">
        <f>T11</f>
        <v>TSV Staffelstein</v>
      </c>
      <c r="U26" s="127"/>
      <c r="V26" s="127"/>
      <c r="W26" s="127"/>
      <c r="X26" s="128" t="str">
        <f t="shared" si="0"/>
        <v>Vorrunde Gruppe B</v>
      </c>
      <c r="Y26" s="129">
        <f t="shared" si="2"/>
        <v>43715</v>
      </c>
      <c r="Z26" s="130" t="str">
        <f t="shared" si="3"/>
        <v/>
      </c>
      <c r="AA26" s="130" t="str">
        <f t="shared" si="4"/>
        <v/>
      </c>
      <c r="AB26" s="130" t="str">
        <f t="shared" si="5"/>
        <v/>
      </c>
      <c r="AC26" s="130" t="str">
        <f t="shared" si="6"/>
        <v/>
      </c>
      <c r="AD26" s="130" t="str">
        <f t="shared" si="6"/>
        <v/>
      </c>
      <c r="AE26" s="130" t="str">
        <f t="shared" si="6"/>
        <v/>
      </c>
      <c r="AF26" s="131">
        <f t="shared" si="7"/>
        <v>0</v>
      </c>
      <c r="AG26" s="132" t="s">
        <v>17</v>
      </c>
      <c r="AH26" s="133">
        <f t="shared" si="8"/>
        <v>0</v>
      </c>
      <c r="AI26" s="131">
        <f t="shared" si="9"/>
        <v>0</v>
      </c>
      <c r="AJ26" s="132" t="s">
        <v>17</v>
      </c>
      <c r="AK26" s="133">
        <f t="shared" si="10"/>
        <v>0</v>
      </c>
      <c r="AL26" s="131">
        <f t="shared" si="11"/>
        <v>0</v>
      </c>
      <c r="AM26" s="132" t="s">
        <v>17</v>
      </c>
      <c r="AN26" s="133">
        <f t="shared" si="12"/>
        <v>0</v>
      </c>
      <c r="AO26" s="17"/>
      <c r="AP26" s="17"/>
      <c r="AQ26" s="17"/>
    </row>
    <row r="27" spans="1:43" s="14" customFormat="1" ht="17.25" customHeight="1">
      <c r="A27" s="95">
        <f t="shared" si="1"/>
        <v>7</v>
      </c>
      <c r="B27" s="96">
        <v>4</v>
      </c>
      <c r="C27" s="135">
        <f>C25+AP21</f>
        <v>0.52083333333333337</v>
      </c>
      <c r="D27" s="97">
        <v>7</v>
      </c>
      <c r="E27" s="98">
        <v>3</v>
      </c>
      <c r="F27" s="99" t="str">
        <f>F10</f>
        <v>TV Jahn Schneverdingen</v>
      </c>
      <c r="G27" s="100" t="s">
        <v>17</v>
      </c>
      <c r="H27" s="101" t="str">
        <f>F14</f>
        <v>Berliner Turnerschaft</v>
      </c>
      <c r="I27" s="102"/>
      <c r="J27" s="102"/>
      <c r="K27" s="103"/>
      <c r="L27" s="100" t="s">
        <v>17</v>
      </c>
      <c r="M27" s="104"/>
      <c r="N27" s="103"/>
      <c r="O27" s="100" t="s">
        <v>17</v>
      </c>
      <c r="P27" s="104"/>
      <c r="Q27" s="103"/>
      <c r="R27" s="100" t="s">
        <v>17</v>
      </c>
      <c r="S27" s="104"/>
      <c r="T27" s="105" t="str">
        <f>F12</f>
        <v>TSV Calw</v>
      </c>
      <c r="U27" s="106"/>
      <c r="V27" s="106"/>
      <c r="W27" s="106"/>
      <c r="X27" s="107" t="str">
        <f t="shared" si="0"/>
        <v>Vorrunde Gruppe A</v>
      </c>
      <c r="Y27" s="108">
        <f t="shared" si="2"/>
        <v>43715</v>
      </c>
      <c r="Z27" s="109" t="str">
        <f t="shared" si="3"/>
        <v/>
      </c>
      <c r="AA27" s="109" t="str">
        <f t="shared" si="4"/>
        <v/>
      </c>
      <c r="AB27" s="109" t="str">
        <f t="shared" si="5"/>
        <v/>
      </c>
      <c r="AC27" s="109" t="str">
        <f t="shared" si="6"/>
        <v/>
      </c>
      <c r="AD27" s="109" t="str">
        <f t="shared" si="6"/>
        <v/>
      </c>
      <c r="AE27" s="109" t="str">
        <f t="shared" si="6"/>
        <v/>
      </c>
      <c r="AF27" s="110">
        <f t="shared" si="7"/>
        <v>0</v>
      </c>
      <c r="AG27" s="111" t="s">
        <v>17</v>
      </c>
      <c r="AH27" s="112">
        <f t="shared" si="8"/>
        <v>0</v>
      </c>
      <c r="AI27" s="110">
        <f t="shared" si="9"/>
        <v>0</v>
      </c>
      <c r="AJ27" s="111" t="s">
        <v>17</v>
      </c>
      <c r="AK27" s="112">
        <f t="shared" si="10"/>
        <v>0</v>
      </c>
      <c r="AL27" s="110">
        <f t="shared" si="11"/>
        <v>0</v>
      </c>
      <c r="AM27" s="111" t="s">
        <v>17</v>
      </c>
      <c r="AN27" s="112">
        <f t="shared" si="12"/>
        <v>0</v>
      </c>
      <c r="AO27" s="17"/>
      <c r="AP27" s="17"/>
      <c r="AQ27" s="17"/>
    </row>
    <row r="28" spans="1:43" s="14" customFormat="1" ht="17.25" customHeight="1" thickBot="1">
      <c r="A28" s="136">
        <f t="shared" si="1"/>
        <v>8</v>
      </c>
      <c r="B28" s="137">
        <f>B27</f>
        <v>4</v>
      </c>
      <c r="C28" s="138">
        <f>C27</f>
        <v>0.52083333333333337</v>
      </c>
      <c r="D28" s="139">
        <v>8</v>
      </c>
      <c r="E28" s="119">
        <v>4</v>
      </c>
      <c r="F28" s="140" t="str">
        <f>T13</f>
        <v>TSV Bayer 04 Leverkusen</v>
      </c>
      <c r="G28" s="141" t="s">
        <v>17</v>
      </c>
      <c r="H28" s="142" t="str">
        <f>T15</f>
        <v>VfL Kellinghusen</v>
      </c>
      <c r="I28" s="143"/>
      <c r="J28" s="143"/>
      <c r="K28" s="144"/>
      <c r="L28" s="141" t="s">
        <v>17</v>
      </c>
      <c r="M28" s="145"/>
      <c r="N28" s="144"/>
      <c r="O28" s="141" t="s">
        <v>17</v>
      </c>
      <c r="P28" s="145"/>
      <c r="Q28" s="144"/>
      <c r="R28" s="141" t="s">
        <v>17</v>
      </c>
      <c r="S28" s="145"/>
      <c r="T28" s="146" t="str">
        <f>T14</f>
        <v>TV Waibstadt</v>
      </c>
      <c r="U28" s="147"/>
      <c r="V28" s="147"/>
      <c r="W28" s="147"/>
      <c r="X28" s="148" t="str">
        <f t="shared" si="0"/>
        <v>Vorrunde Gruppe B</v>
      </c>
      <c r="Y28" s="149">
        <f t="shared" si="2"/>
        <v>43715</v>
      </c>
      <c r="Z28" s="150" t="str">
        <f t="shared" si="3"/>
        <v/>
      </c>
      <c r="AA28" s="150" t="str">
        <f t="shared" si="4"/>
        <v/>
      </c>
      <c r="AB28" s="150" t="str">
        <f t="shared" si="5"/>
        <v/>
      </c>
      <c r="AC28" s="150" t="str">
        <f t="shared" si="6"/>
        <v/>
      </c>
      <c r="AD28" s="150" t="str">
        <f t="shared" si="6"/>
        <v/>
      </c>
      <c r="AE28" s="150" t="str">
        <f t="shared" si="6"/>
        <v/>
      </c>
      <c r="AF28" s="151">
        <f t="shared" si="7"/>
        <v>0</v>
      </c>
      <c r="AG28" s="152" t="s">
        <v>17</v>
      </c>
      <c r="AH28" s="153">
        <f t="shared" si="8"/>
        <v>0</v>
      </c>
      <c r="AI28" s="151">
        <f t="shared" si="9"/>
        <v>0</v>
      </c>
      <c r="AJ28" s="152" t="s">
        <v>17</v>
      </c>
      <c r="AK28" s="153">
        <f t="shared" si="10"/>
        <v>0</v>
      </c>
      <c r="AL28" s="151">
        <f t="shared" si="11"/>
        <v>0</v>
      </c>
      <c r="AM28" s="152" t="s">
        <v>17</v>
      </c>
      <c r="AN28" s="153">
        <f t="shared" si="12"/>
        <v>0</v>
      </c>
      <c r="AO28" s="17"/>
      <c r="AP28" s="17"/>
      <c r="AQ28" s="17"/>
    </row>
    <row r="29" spans="1:43" s="14" customFormat="1" ht="17.25" customHeight="1">
      <c r="A29" s="95">
        <f t="shared" si="1"/>
        <v>9</v>
      </c>
      <c r="B29" s="96">
        <v>5</v>
      </c>
      <c r="C29" s="135">
        <f>C27+AP21</f>
        <v>0.54861111111111116</v>
      </c>
      <c r="D29" s="97">
        <v>9</v>
      </c>
      <c r="E29" s="98">
        <v>3</v>
      </c>
      <c r="F29" s="99" t="str">
        <f>F11</f>
        <v>Ahlhorner SV</v>
      </c>
      <c r="G29" s="100" t="s">
        <v>17</v>
      </c>
      <c r="H29" s="101" t="str">
        <f>F13</f>
        <v>TSV Pfungstadt</v>
      </c>
      <c r="I29" s="102"/>
      <c r="J29" s="102"/>
      <c r="K29" s="103"/>
      <c r="L29" s="100" t="s">
        <v>17</v>
      </c>
      <c r="M29" s="104"/>
      <c r="N29" s="103"/>
      <c r="O29" s="100" t="s">
        <v>17</v>
      </c>
      <c r="P29" s="104"/>
      <c r="Q29" s="103"/>
      <c r="R29" s="100" t="s">
        <v>17</v>
      </c>
      <c r="S29" s="104"/>
      <c r="T29" s="105" t="str">
        <f>F10</f>
        <v>TV Jahn Schneverdingen</v>
      </c>
      <c r="U29" s="106"/>
      <c r="V29" s="106"/>
      <c r="W29" s="106"/>
      <c r="X29" s="107" t="str">
        <f t="shared" si="0"/>
        <v>Vorrunde Gruppe A</v>
      </c>
      <c r="Y29" s="108">
        <f t="shared" si="2"/>
        <v>43715</v>
      </c>
      <c r="Z29" s="109" t="str">
        <f t="shared" si="3"/>
        <v/>
      </c>
      <c r="AA29" s="109" t="str">
        <f t="shared" si="4"/>
        <v/>
      </c>
      <c r="AB29" s="109" t="str">
        <f t="shared" si="5"/>
        <v/>
      </c>
      <c r="AC29" s="109" t="str">
        <f t="shared" si="6"/>
        <v/>
      </c>
      <c r="AD29" s="109" t="str">
        <f t="shared" si="6"/>
        <v/>
      </c>
      <c r="AE29" s="109" t="str">
        <f t="shared" si="6"/>
        <v/>
      </c>
      <c r="AF29" s="110">
        <f t="shared" si="7"/>
        <v>0</v>
      </c>
      <c r="AG29" s="111" t="s">
        <v>17</v>
      </c>
      <c r="AH29" s="112">
        <f t="shared" si="8"/>
        <v>0</v>
      </c>
      <c r="AI29" s="110">
        <f t="shared" si="9"/>
        <v>0</v>
      </c>
      <c r="AJ29" s="111" t="s">
        <v>17</v>
      </c>
      <c r="AK29" s="112">
        <f t="shared" si="10"/>
        <v>0</v>
      </c>
      <c r="AL29" s="110">
        <f t="shared" si="11"/>
        <v>0</v>
      </c>
      <c r="AM29" s="111" t="s">
        <v>17</v>
      </c>
      <c r="AN29" s="112">
        <f t="shared" si="12"/>
        <v>0</v>
      </c>
      <c r="AO29" s="17"/>
      <c r="AP29" s="17"/>
      <c r="AQ29" s="17"/>
    </row>
    <row r="30" spans="1:43" s="14" customFormat="1" ht="17.25" customHeight="1" thickBot="1">
      <c r="A30" s="115">
        <f t="shared" si="1"/>
        <v>10</v>
      </c>
      <c r="B30" s="116">
        <f>B29</f>
        <v>5</v>
      </c>
      <c r="C30" s="117">
        <f>C29</f>
        <v>0.54861111111111116</v>
      </c>
      <c r="D30" s="118">
        <v>10</v>
      </c>
      <c r="E30" s="119">
        <v>4</v>
      </c>
      <c r="F30" s="120" t="str">
        <f>T11</f>
        <v>TSV Staffelstein</v>
      </c>
      <c r="G30" s="121" t="s">
        <v>17</v>
      </c>
      <c r="H30" s="122" t="str">
        <f>T14</f>
        <v>TV Waibstadt</v>
      </c>
      <c r="I30" s="123"/>
      <c r="J30" s="123"/>
      <c r="K30" s="124"/>
      <c r="L30" s="121" t="s">
        <v>17</v>
      </c>
      <c r="M30" s="125"/>
      <c r="N30" s="124"/>
      <c r="O30" s="121" t="s">
        <v>17</v>
      </c>
      <c r="P30" s="125"/>
      <c r="Q30" s="124"/>
      <c r="R30" s="121" t="s">
        <v>17</v>
      </c>
      <c r="S30" s="125"/>
      <c r="T30" s="126" t="str">
        <f>T12</f>
        <v>ASV Veitsbronn Siegelsdorf</v>
      </c>
      <c r="U30" s="127"/>
      <c r="V30" s="127"/>
      <c r="W30" s="127"/>
      <c r="X30" s="128" t="str">
        <f t="shared" si="0"/>
        <v>Vorrunde Gruppe B</v>
      </c>
      <c r="Y30" s="129">
        <f t="shared" si="2"/>
        <v>43715</v>
      </c>
      <c r="Z30" s="130" t="str">
        <f t="shared" si="3"/>
        <v/>
      </c>
      <c r="AA30" s="130" t="str">
        <f t="shared" si="4"/>
        <v/>
      </c>
      <c r="AB30" s="130" t="str">
        <f t="shared" si="5"/>
        <v/>
      </c>
      <c r="AC30" s="130" t="str">
        <f t="shared" si="6"/>
        <v/>
      </c>
      <c r="AD30" s="130" t="str">
        <f t="shared" si="6"/>
        <v/>
      </c>
      <c r="AE30" s="130" t="str">
        <f t="shared" si="6"/>
        <v/>
      </c>
      <c r="AF30" s="131">
        <f t="shared" si="7"/>
        <v>0</v>
      </c>
      <c r="AG30" s="132" t="s">
        <v>17</v>
      </c>
      <c r="AH30" s="133">
        <f t="shared" si="8"/>
        <v>0</v>
      </c>
      <c r="AI30" s="131">
        <f t="shared" si="9"/>
        <v>0</v>
      </c>
      <c r="AJ30" s="132" t="s">
        <v>17</v>
      </c>
      <c r="AK30" s="133">
        <f t="shared" si="10"/>
        <v>0</v>
      </c>
      <c r="AL30" s="131">
        <f t="shared" si="11"/>
        <v>0</v>
      </c>
      <c r="AM30" s="132" t="s">
        <v>17</v>
      </c>
      <c r="AN30" s="133">
        <f t="shared" si="12"/>
        <v>0</v>
      </c>
      <c r="AO30" s="17"/>
      <c r="AP30" s="17"/>
      <c r="AQ30" s="17"/>
    </row>
    <row r="31" spans="1:43" s="14" customFormat="1" ht="17.25" customHeight="1">
      <c r="A31" s="95">
        <f t="shared" si="1"/>
        <v>11</v>
      </c>
      <c r="B31" s="96">
        <v>6</v>
      </c>
      <c r="C31" s="135">
        <f>C29+AP21</f>
        <v>0.57638888888888895</v>
      </c>
      <c r="D31" s="97">
        <v>11</v>
      </c>
      <c r="E31" s="98">
        <v>3</v>
      </c>
      <c r="F31" s="99" t="str">
        <f>F12</f>
        <v>TSV Calw</v>
      </c>
      <c r="G31" s="100" t="s">
        <v>17</v>
      </c>
      <c r="H31" s="101" t="str">
        <f>F14</f>
        <v>Berliner Turnerschaft</v>
      </c>
      <c r="I31" s="102"/>
      <c r="J31" s="102"/>
      <c r="K31" s="103"/>
      <c r="L31" s="100" t="s">
        <v>17</v>
      </c>
      <c r="M31" s="104"/>
      <c r="N31" s="103"/>
      <c r="O31" s="100" t="s">
        <v>17</v>
      </c>
      <c r="P31" s="104"/>
      <c r="Q31" s="103"/>
      <c r="R31" s="100" t="s">
        <v>17</v>
      </c>
      <c r="S31" s="104"/>
      <c r="T31" s="105" t="str">
        <f>F11</f>
        <v>Ahlhorner SV</v>
      </c>
      <c r="U31" s="106"/>
      <c r="V31" s="106"/>
      <c r="W31" s="106"/>
      <c r="X31" s="107" t="str">
        <f t="shared" si="0"/>
        <v>Vorrunde Gruppe A</v>
      </c>
      <c r="Y31" s="108">
        <f t="shared" si="2"/>
        <v>43715</v>
      </c>
      <c r="Z31" s="109" t="str">
        <f t="shared" si="3"/>
        <v/>
      </c>
      <c r="AA31" s="109" t="str">
        <f t="shared" si="4"/>
        <v/>
      </c>
      <c r="AB31" s="109" t="str">
        <f t="shared" si="5"/>
        <v/>
      </c>
      <c r="AC31" s="109" t="str">
        <f t="shared" si="6"/>
        <v/>
      </c>
      <c r="AD31" s="109" t="str">
        <f t="shared" si="6"/>
        <v/>
      </c>
      <c r="AE31" s="109" t="str">
        <f t="shared" si="6"/>
        <v/>
      </c>
      <c r="AF31" s="110">
        <f t="shared" si="7"/>
        <v>0</v>
      </c>
      <c r="AG31" s="111" t="s">
        <v>17</v>
      </c>
      <c r="AH31" s="112">
        <f t="shared" si="8"/>
        <v>0</v>
      </c>
      <c r="AI31" s="110">
        <f t="shared" si="9"/>
        <v>0</v>
      </c>
      <c r="AJ31" s="111" t="s">
        <v>17</v>
      </c>
      <c r="AK31" s="112">
        <f t="shared" si="10"/>
        <v>0</v>
      </c>
      <c r="AL31" s="110">
        <f t="shared" si="11"/>
        <v>0</v>
      </c>
      <c r="AM31" s="111" t="s">
        <v>17</v>
      </c>
      <c r="AN31" s="112">
        <f t="shared" si="12"/>
        <v>0</v>
      </c>
      <c r="AO31" s="17"/>
      <c r="AP31" s="17"/>
      <c r="AQ31" s="17"/>
    </row>
    <row r="32" spans="1:43" s="14" customFormat="1" ht="17.25" customHeight="1" thickBot="1">
      <c r="A32" s="136">
        <f t="shared" si="1"/>
        <v>12</v>
      </c>
      <c r="B32" s="137">
        <f>B31</f>
        <v>6</v>
      </c>
      <c r="C32" s="138">
        <f>C31</f>
        <v>0.57638888888888895</v>
      </c>
      <c r="D32" s="139">
        <v>12</v>
      </c>
      <c r="E32" s="119">
        <v>4</v>
      </c>
      <c r="F32" s="140" t="str">
        <f>T10</f>
        <v>SV EnergieGörlitz</v>
      </c>
      <c r="G32" s="141" t="s">
        <v>17</v>
      </c>
      <c r="H32" s="142" t="str">
        <f>T13</f>
        <v>TSV Bayer 04 Leverkusen</v>
      </c>
      <c r="I32" s="143"/>
      <c r="J32" s="143"/>
      <c r="K32" s="144"/>
      <c r="L32" s="141" t="s">
        <v>17</v>
      </c>
      <c r="M32" s="145"/>
      <c r="N32" s="144"/>
      <c r="O32" s="141" t="s">
        <v>17</v>
      </c>
      <c r="P32" s="145"/>
      <c r="Q32" s="144"/>
      <c r="R32" s="141" t="s">
        <v>17</v>
      </c>
      <c r="S32" s="145"/>
      <c r="T32" s="146" t="str">
        <f>T15</f>
        <v>VfL Kellinghusen</v>
      </c>
      <c r="U32" s="147"/>
      <c r="V32" s="147"/>
      <c r="W32" s="147"/>
      <c r="X32" s="148" t="str">
        <f t="shared" si="0"/>
        <v>Vorrunde Gruppe B</v>
      </c>
      <c r="Y32" s="149">
        <f t="shared" si="2"/>
        <v>43715</v>
      </c>
      <c r="Z32" s="150" t="str">
        <f t="shared" si="3"/>
        <v/>
      </c>
      <c r="AA32" s="150" t="str">
        <f t="shared" si="4"/>
        <v/>
      </c>
      <c r="AB32" s="150" t="str">
        <f t="shared" si="5"/>
        <v/>
      </c>
      <c r="AC32" s="150" t="str">
        <f t="shared" si="6"/>
        <v/>
      </c>
      <c r="AD32" s="150" t="str">
        <f t="shared" si="6"/>
        <v/>
      </c>
      <c r="AE32" s="150" t="str">
        <f t="shared" si="6"/>
        <v/>
      </c>
      <c r="AF32" s="151">
        <f t="shared" si="7"/>
        <v>0</v>
      </c>
      <c r="AG32" s="152" t="s">
        <v>17</v>
      </c>
      <c r="AH32" s="153">
        <f t="shared" si="8"/>
        <v>0</v>
      </c>
      <c r="AI32" s="151">
        <f t="shared" si="9"/>
        <v>0</v>
      </c>
      <c r="AJ32" s="152" t="s">
        <v>17</v>
      </c>
      <c r="AK32" s="153">
        <f t="shared" si="10"/>
        <v>0</v>
      </c>
      <c r="AL32" s="151">
        <f t="shared" si="11"/>
        <v>0</v>
      </c>
      <c r="AM32" s="152" t="s">
        <v>17</v>
      </c>
      <c r="AN32" s="153">
        <f t="shared" si="12"/>
        <v>0</v>
      </c>
      <c r="AO32" s="17"/>
      <c r="AP32" s="17"/>
      <c r="AQ32" s="17"/>
    </row>
    <row r="33" spans="1:43" s="14" customFormat="1" ht="17.25" customHeight="1">
      <c r="A33" s="95">
        <f t="shared" si="1"/>
        <v>13</v>
      </c>
      <c r="B33" s="96">
        <v>7</v>
      </c>
      <c r="C33" s="135">
        <f>C31+AP21</f>
        <v>0.60416666666666674</v>
      </c>
      <c r="D33" s="97">
        <v>13</v>
      </c>
      <c r="E33" s="98">
        <v>3</v>
      </c>
      <c r="F33" s="99" t="str">
        <f>T12</f>
        <v>ASV Veitsbronn Siegelsdorf</v>
      </c>
      <c r="G33" s="100" t="s">
        <v>17</v>
      </c>
      <c r="H33" s="101" t="str">
        <f>T14</f>
        <v>TV Waibstadt</v>
      </c>
      <c r="I33" s="102"/>
      <c r="J33" s="102"/>
      <c r="K33" s="103"/>
      <c r="L33" s="100" t="s">
        <v>17</v>
      </c>
      <c r="M33" s="104"/>
      <c r="N33" s="103"/>
      <c r="O33" s="100" t="s">
        <v>17</v>
      </c>
      <c r="P33" s="104"/>
      <c r="Q33" s="103"/>
      <c r="R33" s="100" t="s">
        <v>17</v>
      </c>
      <c r="S33" s="104"/>
      <c r="T33" s="105" t="str">
        <f>T10</f>
        <v>SV EnergieGörlitz</v>
      </c>
      <c r="U33" s="106"/>
      <c r="V33" s="106"/>
      <c r="W33" s="106"/>
      <c r="X33" s="107" t="str">
        <f t="shared" si="0"/>
        <v>Vorrunde Gruppe B</v>
      </c>
      <c r="Y33" s="108">
        <f t="shared" si="2"/>
        <v>43715</v>
      </c>
      <c r="Z33" s="109" t="str">
        <f t="shared" si="3"/>
        <v/>
      </c>
      <c r="AA33" s="109" t="str">
        <f t="shared" si="4"/>
        <v/>
      </c>
      <c r="AB33" s="109" t="str">
        <f t="shared" si="5"/>
        <v/>
      </c>
      <c r="AC33" s="109" t="str">
        <f t="shared" si="6"/>
        <v/>
      </c>
      <c r="AD33" s="109" t="str">
        <f t="shared" si="6"/>
        <v/>
      </c>
      <c r="AE33" s="109" t="str">
        <f t="shared" si="6"/>
        <v/>
      </c>
      <c r="AF33" s="110">
        <f t="shared" si="7"/>
        <v>0</v>
      </c>
      <c r="AG33" s="111" t="s">
        <v>17</v>
      </c>
      <c r="AH33" s="112">
        <f t="shared" si="8"/>
        <v>0</v>
      </c>
      <c r="AI33" s="110">
        <f t="shared" si="9"/>
        <v>0</v>
      </c>
      <c r="AJ33" s="111" t="s">
        <v>17</v>
      </c>
      <c r="AK33" s="112">
        <f t="shared" si="10"/>
        <v>0</v>
      </c>
      <c r="AL33" s="110">
        <f t="shared" si="11"/>
        <v>0</v>
      </c>
      <c r="AM33" s="111" t="s">
        <v>17</v>
      </c>
      <c r="AN33" s="112">
        <f t="shared" si="12"/>
        <v>0</v>
      </c>
      <c r="AO33" s="17"/>
      <c r="AP33" s="17"/>
      <c r="AQ33" s="17"/>
    </row>
    <row r="34" spans="1:43" s="14" customFormat="1" ht="17.25" customHeight="1" thickBot="1">
      <c r="A34" s="115">
        <f t="shared" si="1"/>
        <v>14</v>
      </c>
      <c r="B34" s="116">
        <f>B33</f>
        <v>7</v>
      </c>
      <c r="C34" s="117">
        <f>C33</f>
        <v>0.60416666666666674</v>
      </c>
      <c r="D34" s="118">
        <v>14</v>
      </c>
      <c r="E34" s="119">
        <v>4</v>
      </c>
      <c r="F34" s="120" t="str">
        <f>T11</f>
        <v>TSV Staffelstein</v>
      </c>
      <c r="G34" s="121" t="s">
        <v>17</v>
      </c>
      <c r="H34" s="122" t="str">
        <f>T15</f>
        <v>VfL Kellinghusen</v>
      </c>
      <c r="I34" s="123"/>
      <c r="J34" s="123"/>
      <c r="K34" s="124"/>
      <c r="L34" s="121" t="s">
        <v>17</v>
      </c>
      <c r="M34" s="125"/>
      <c r="N34" s="124"/>
      <c r="O34" s="121" t="s">
        <v>17</v>
      </c>
      <c r="P34" s="125"/>
      <c r="Q34" s="124"/>
      <c r="R34" s="121" t="s">
        <v>17</v>
      </c>
      <c r="S34" s="125"/>
      <c r="T34" s="126" t="str">
        <f>T13</f>
        <v>TSV Bayer 04 Leverkusen</v>
      </c>
      <c r="U34" s="127"/>
      <c r="V34" s="127"/>
      <c r="W34" s="127"/>
      <c r="X34" s="128" t="str">
        <f t="shared" si="0"/>
        <v>Vorrunde Gruppe B</v>
      </c>
      <c r="Y34" s="129">
        <f t="shared" si="2"/>
        <v>43715</v>
      </c>
      <c r="Z34" s="130" t="str">
        <f t="shared" si="3"/>
        <v/>
      </c>
      <c r="AA34" s="130" t="str">
        <f t="shared" si="4"/>
        <v/>
      </c>
      <c r="AB34" s="130" t="str">
        <f t="shared" si="5"/>
        <v/>
      </c>
      <c r="AC34" s="130" t="str">
        <f t="shared" si="6"/>
        <v/>
      </c>
      <c r="AD34" s="130" t="str">
        <f t="shared" si="6"/>
        <v/>
      </c>
      <c r="AE34" s="130" t="str">
        <f t="shared" si="6"/>
        <v/>
      </c>
      <c r="AF34" s="131">
        <f t="shared" si="7"/>
        <v>0</v>
      </c>
      <c r="AG34" s="132" t="s">
        <v>17</v>
      </c>
      <c r="AH34" s="133">
        <f t="shared" si="8"/>
        <v>0</v>
      </c>
      <c r="AI34" s="131">
        <f t="shared" si="9"/>
        <v>0</v>
      </c>
      <c r="AJ34" s="132" t="s">
        <v>17</v>
      </c>
      <c r="AK34" s="133">
        <f t="shared" si="10"/>
        <v>0</v>
      </c>
      <c r="AL34" s="131">
        <f t="shared" si="11"/>
        <v>0</v>
      </c>
      <c r="AM34" s="132" t="s">
        <v>17</v>
      </c>
      <c r="AN34" s="133">
        <f t="shared" si="12"/>
        <v>0</v>
      </c>
      <c r="AO34" s="17"/>
      <c r="AP34" s="17"/>
      <c r="AQ34" s="17"/>
    </row>
    <row r="35" spans="1:43" s="14" customFormat="1" ht="17.25" customHeight="1">
      <c r="A35" s="95">
        <f t="shared" si="1"/>
        <v>15</v>
      </c>
      <c r="B35" s="96">
        <v>8</v>
      </c>
      <c r="C35" s="135">
        <f>C33+AP21</f>
        <v>0.63194444444444453</v>
      </c>
      <c r="D35" s="97">
        <v>15</v>
      </c>
      <c r="E35" s="98">
        <v>3</v>
      </c>
      <c r="F35" s="99" t="str">
        <f>F10</f>
        <v>TV Jahn Schneverdingen</v>
      </c>
      <c r="G35" s="100" t="s">
        <v>17</v>
      </c>
      <c r="H35" s="101" t="str">
        <f>F13</f>
        <v>TSV Pfungstadt</v>
      </c>
      <c r="I35" s="102"/>
      <c r="J35" s="102"/>
      <c r="K35" s="103"/>
      <c r="L35" s="100" t="s">
        <v>17</v>
      </c>
      <c r="M35" s="104"/>
      <c r="N35" s="103"/>
      <c r="O35" s="100" t="s">
        <v>17</v>
      </c>
      <c r="P35" s="104"/>
      <c r="Q35" s="103"/>
      <c r="R35" s="100" t="s">
        <v>17</v>
      </c>
      <c r="S35" s="104"/>
      <c r="T35" s="105" t="str">
        <f>F12</f>
        <v>TSV Calw</v>
      </c>
      <c r="U35" s="106"/>
      <c r="V35" s="106"/>
      <c r="W35" s="106"/>
      <c r="X35" s="107" t="str">
        <f t="shared" si="0"/>
        <v>Vorrunde Gruppe A</v>
      </c>
      <c r="Y35" s="108">
        <f t="shared" si="2"/>
        <v>43715</v>
      </c>
      <c r="Z35" s="109" t="str">
        <f t="shared" si="3"/>
        <v/>
      </c>
      <c r="AA35" s="109" t="str">
        <f t="shared" si="4"/>
        <v/>
      </c>
      <c r="AB35" s="109" t="str">
        <f t="shared" si="5"/>
        <v/>
      </c>
      <c r="AC35" s="109" t="str">
        <f t="shared" si="6"/>
        <v/>
      </c>
      <c r="AD35" s="109" t="str">
        <f t="shared" si="6"/>
        <v/>
      </c>
      <c r="AE35" s="109" t="str">
        <f t="shared" si="6"/>
        <v/>
      </c>
      <c r="AF35" s="110">
        <f t="shared" si="7"/>
        <v>0</v>
      </c>
      <c r="AG35" s="111" t="s">
        <v>17</v>
      </c>
      <c r="AH35" s="112">
        <f t="shared" si="8"/>
        <v>0</v>
      </c>
      <c r="AI35" s="110">
        <f t="shared" si="9"/>
        <v>0</v>
      </c>
      <c r="AJ35" s="111" t="s">
        <v>17</v>
      </c>
      <c r="AK35" s="112">
        <f t="shared" si="10"/>
        <v>0</v>
      </c>
      <c r="AL35" s="110">
        <f t="shared" si="11"/>
        <v>0</v>
      </c>
      <c r="AM35" s="111" t="s">
        <v>17</v>
      </c>
      <c r="AN35" s="112">
        <f t="shared" si="12"/>
        <v>0</v>
      </c>
      <c r="AO35" s="17"/>
      <c r="AP35" s="17"/>
      <c r="AQ35" s="17"/>
    </row>
    <row r="36" spans="1:43" s="14" customFormat="1" ht="17.25" customHeight="1" thickBot="1">
      <c r="A36" s="136">
        <f t="shared" si="1"/>
        <v>16</v>
      </c>
      <c r="B36" s="137">
        <f>B35</f>
        <v>8</v>
      </c>
      <c r="C36" s="138">
        <f>C35</f>
        <v>0.63194444444444453</v>
      </c>
      <c r="D36" s="139">
        <v>16</v>
      </c>
      <c r="E36" s="119">
        <v>4</v>
      </c>
      <c r="F36" s="140" t="str">
        <f>T11</f>
        <v>TSV Staffelstein</v>
      </c>
      <c r="G36" s="141" t="s">
        <v>17</v>
      </c>
      <c r="H36" s="142" t="str">
        <f>T12</f>
        <v>ASV Veitsbronn Siegelsdorf</v>
      </c>
      <c r="I36" s="143"/>
      <c r="J36" s="143"/>
      <c r="K36" s="144"/>
      <c r="L36" s="141" t="s">
        <v>17</v>
      </c>
      <c r="M36" s="145"/>
      <c r="N36" s="144"/>
      <c r="O36" s="141" t="s">
        <v>17</v>
      </c>
      <c r="P36" s="145"/>
      <c r="Q36" s="144"/>
      <c r="R36" s="141" t="s">
        <v>17</v>
      </c>
      <c r="S36" s="145"/>
      <c r="T36" s="146" t="str">
        <f>T14</f>
        <v>TV Waibstadt</v>
      </c>
      <c r="U36" s="147"/>
      <c r="V36" s="147"/>
      <c r="W36" s="147"/>
      <c r="X36" s="148" t="str">
        <f t="shared" si="0"/>
        <v>Vorrunde Gruppe B</v>
      </c>
      <c r="Y36" s="149">
        <f t="shared" si="2"/>
        <v>43715</v>
      </c>
      <c r="Z36" s="150" t="str">
        <f t="shared" si="3"/>
        <v/>
      </c>
      <c r="AA36" s="150" t="str">
        <f t="shared" si="4"/>
        <v/>
      </c>
      <c r="AB36" s="150" t="str">
        <f t="shared" si="5"/>
        <v/>
      </c>
      <c r="AC36" s="150" t="str">
        <f t="shared" si="6"/>
        <v/>
      </c>
      <c r="AD36" s="150" t="str">
        <f t="shared" si="6"/>
        <v/>
      </c>
      <c r="AE36" s="150" t="str">
        <f t="shared" si="6"/>
        <v/>
      </c>
      <c r="AF36" s="151">
        <f t="shared" si="7"/>
        <v>0</v>
      </c>
      <c r="AG36" s="152" t="s">
        <v>17</v>
      </c>
      <c r="AH36" s="153">
        <f t="shared" si="8"/>
        <v>0</v>
      </c>
      <c r="AI36" s="151">
        <f t="shared" si="9"/>
        <v>0</v>
      </c>
      <c r="AJ36" s="152" t="s">
        <v>17</v>
      </c>
      <c r="AK36" s="153">
        <f t="shared" si="10"/>
        <v>0</v>
      </c>
      <c r="AL36" s="151">
        <f t="shared" si="11"/>
        <v>0</v>
      </c>
      <c r="AM36" s="152" t="s">
        <v>17</v>
      </c>
      <c r="AN36" s="153">
        <f t="shared" si="12"/>
        <v>0</v>
      </c>
      <c r="AO36" s="17"/>
      <c r="AP36" s="17"/>
      <c r="AQ36" s="17"/>
    </row>
    <row r="37" spans="1:43" s="14" customFormat="1" ht="17.25" customHeight="1">
      <c r="A37" s="95">
        <f>D37</f>
        <v>17</v>
      </c>
      <c r="B37" s="96">
        <v>9</v>
      </c>
      <c r="C37" s="135">
        <f>C35+AP21</f>
        <v>0.65972222222222232</v>
      </c>
      <c r="D37" s="97">
        <v>17</v>
      </c>
      <c r="E37" s="98">
        <v>3</v>
      </c>
      <c r="F37" s="99" t="str">
        <f>F11</f>
        <v>Ahlhorner SV</v>
      </c>
      <c r="G37" s="100" t="s">
        <v>17</v>
      </c>
      <c r="H37" s="101" t="str">
        <f>F14</f>
        <v>Berliner Turnerschaft</v>
      </c>
      <c r="I37" s="102"/>
      <c r="J37" s="102"/>
      <c r="K37" s="103"/>
      <c r="L37" s="100" t="s">
        <v>17</v>
      </c>
      <c r="M37" s="104"/>
      <c r="N37" s="103"/>
      <c r="O37" s="100" t="s">
        <v>17</v>
      </c>
      <c r="P37" s="104"/>
      <c r="Q37" s="103"/>
      <c r="R37" s="100" t="s">
        <v>17</v>
      </c>
      <c r="S37" s="104"/>
      <c r="T37" s="105" t="str">
        <f>F13</f>
        <v>TSV Pfungstadt</v>
      </c>
      <c r="U37" s="106"/>
      <c r="V37" s="106"/>
      <c r="W37" s="106"/>
      <c r="X37" s="107" t="str">
        <f t="shared" si="0"/>
        <v>Vorrunde Gruppe A</v>
      </c>
      <c r="Y37" s="108">
        <f t="shared" si="2"/>
        <v>43715</v>
      </c>
      <c r="Z37" s="109" t="str">
        <f>IF(M37="","",IF(K37&gt;M37,1,0))</f>
        <v/>
      </c>
      <c r="AA37" s="109" t="str">
        <f>IF(P37="","",IF(N37&gt;P37,1,0))</f>
        <v/>
      </c>
      <c r="AB37" s="109" t="str">
        <f>IF(S37="","",IF(Q37&gt;S37,1,0))</f>
        <v/>
      </c>
      <c r="AC37" s="109" t="str">
        <f t="shared" si="6"/>
        <v/>
      </c>
      <c r="AD37" s="109" t="str">
        <f t="shared" si="6"/>
        <v/>
      </c>
      <c r="AE37" s="109" t="str">
        <f t="shared" si="6"/>
        <v/>
      </c>
      <c r="AF37" s="110">
        <f>IF(P37="",0,IF(Q37=0,K37+N37,K37+N37+Q37))</f>
        <v>0</v>
      </c>
      <c r="AG37" s="111" t="s">
        <v>17</v>
      </c>
      <c r="AH37" s="112">
        <f>IF(P37="",0,IF(S37="",M37+P37,M37+P37+S37))</f>
        <v>0</v>
      </c>
      <c r="AI37" s="110">
        <f>IF(AA37="",0,IF(AB37="",Z37+AA37,Z37+AA37+AB37))</f>
        <v>0</v>
      </c>
      <c r="AJ37" s="111" t="s">
        <v>17</v>
      </c>
      <c r="AK37" s="112">
        <f>IF(AA37="",0,IF(AE37="",AC37+AD37,AC37+AD37+AE37))</f>
        <v>0</v>
      </c>
      <c r="AL37" s="110">
        <f>IF(AI37=2,2,IF(AK37=2,0,AI37))</f>
        <v>0</v>
      </c>
      <c r="AM37" s="111" t="s">
        <v>17</v>
      </c>
      <c r="AN37" s="112">
        <f>IF(AK37=2,2,IF(AI37=2,0,AK37))</f>
        <v>0</v>
      </c>
      <c r="AO37" s="17"/>
      <c r="AP37" s="17"/>
      <c r="AQ37" s="17"/>
    </row>
    <row r="38" spans="1:43" s="14" customFormat="1" ht="17.25" customHeight="1" thickBot="1">
      <c r="A38" s="115">
        <f>D38</f>
        <v>18</v>
      </c>
      <c r="B38" s="116">
        <f>B37</f>
        <v>9</v>
      </c>
      <c r="C38" s="117">
        <f>C37</f>
        <v>0.65972222222222232</v>
      </c>
      <c r="D38" s="118">
        <v>18</v>
      </c>
      <c r="E38" s="119">
        <v>4</v>
      </c>
      <c r="F38" s="120" t="str">
        <f>T10</f>
        <v>SV EnergieGörlitz</v>
      </c>
      <c r="G38" s="121" t="s">
        <v>17</v>
      </c>
      <c r="H38" s="122" t="str">
        <f>T15</f>
        <v>VfL Kellinghusen</v>
      </c>
      <c r="I38" s="123"/>
      <c r="J38" s="123"/>
      <c r="K38" s="124"/>
      <c r="L38" s="121" t="s">
        <v>17</v>
      </c>
      <c r="M38" s="125"/>
      <c r="N38" s="124"/>
      <c r="O38" s="121" t="s">
        <v>17</v>
      </c>
      <c r="P38" s="125"/>
      <c r="Q38" s="124"/>
      <c r="R38" s="121" t="s">
        <v>17</v>
      </c>
      <c r="S38" s="125"/>
      <c r="T38" s="126" t="str">
        <f>T12</f>
        <v>ASV Veitsbronn Siegelsdorf</v>
      </c>
      <c r="U38" s="127"/>
      <c r="V38" s="127"/>
      <c r="W38" s="127"/>
      <c r="X38" s="128" t="str">
        <f t="shared" si="0"/>
        <v>Vorrunde Gruppe B</v>
      </c>
      <c r="Y38" s="129">
        <f t="shared" si="2"/>
        <v>43715</v>
      </c>
      <c r="Z38" s="130" t="str">
        <f>IF(M38="","",IF(K38&gt;M38,1,0))</f>
        <v/>
      </c>
      <c r="AA38" s="130" t="str">
        <f>IF(P38="","",IF(N38&gt;P38,1,0))</f>
        <v/>
      </c>
      <c r="AB38" s="130" t="str">
        <f>IF(S38="","",IF(Q38&gt;S38,1,0))</f>
        <v/>
      </c>
      <c r="AC38" s="130" t="str">
        <f t="shared" si="6"/>
        <v/>
      </c>
      <c r="AD38" s="130" t="str">
        <f t="shared" si="6"/>
        <v/>
      </c>
      <c r="AE38" s="130" t="str">
        <f t="shared" si="6"/>
        <v/>
      </c>
      <c r="AF38" s="131">
        <f>IF(P38="",0,IF(Q38=0,K38+N38,K38+N38+Q38))</f>
        <v>0</v>
      </c>
      <c r="AG38" s="132" t="s">
        <v>17</v>
      </c>
      <c r="AH38" s="133">
        <f>IF(P38="",0,IF(S38="",M38+P38,M38+P38+S38))</f>
        <v>0</v>
      </c>
      <c r="AI38" s="131">
        <f>IF(AA38="",0,IF(AB38="",Z38+AA38,Z38+AA38+AB38))</f>
        <v>0</v>
      </c>
      <c r="AJ38" s="132" t="s">
        <v>17</v>
      </c>
      <c r="AK38" s="133">
        <f>IF(AA38="",0,IF(AE38="",AC38+AD38,AC38+AD38+AE38))</f>
        <v>0</v>
      </c>
      <c r="AL38" s="131">
        <f>IF(AI38=2,2,IF(AK38=2,0,AI38))</f>
        <v>0</v>
      </c>
      <c r="AM38" s="132" t="s">
        <v>17</v>
      </c>
      <c r="AN38" s="133">
        <f>IF(AK38=2,2,IF(AI38=2,0,AK38))</f>
        <v>0</v>
      </c>
      <c r="AO38" s="17"/>
      <c r="AP38" s="17"/>
      <c r="AQ38" s="17"/>
    </row>
    <row r="39" spans="1:43" s="14" customFormat="1" ht="17.25" customHeight="1">
      <c r="A39" s="95">
        <f>D39</f>
        <v>19</v>
      </c>
      <c r="B39" s="96">
        <v>10</v>
      </c>
      <c r="C39" s="135">
        <f>C37+AP21</f>
        <v>0.68750000000000011</v>
      </c>
      <c r="D39" s="97">
        <v>19</v>
      </c>
      <c r="E39" s="98">
        <v>3</v>
      </c>
      <c r="F39" s="99" t="str">
        <f>F10</f>
        <v>TV Jahn Schneverdingen</v>
      </c>
      <c r="G39" s="100" t="s">
        <v>17</v>
      </c>
      <c r="H39" s="101" t="str">
        <f>F12</f>
        <v>TSV Calw</v>
      </c>
      <c r="I39" s="102"/>
      <c r="J39" s="102"/>
      <c r="K39" s="103"/>
      <c r="L39" s="100" t="s">
        <v>17</v>
      </c>
      <c r="M39" s="104"/>
      <c r="N39" s="103"/>
      <c r="O39" s="100" t="s">
        <v>17</v>
      </c>
      <c r="P39" s="104"/>
      <c r="Q39" s="103"/>
      <c r="R39" s="100" t="s">
        <v>17</v>
      </c>
      <c r="S39" s="104"/>
      <c r="T39" s="105" t="str">
        <f>F14</f>
        <v>Berliner Turnerschaft</v>
      </c>
      <c r="U39" s="106"/>
      <c r="V39" s="106"/>
      <c r="W39" s="106"/>
      <c r="X39" s="107" t="str">
        <f t="shared" si="0"/>
        <v>Vorrunde Gruppe A</v>
      </c>
      <c r="Y39" s="108">
        <f t="shared" si="2"/>
        <v>43715</v>
      </c>
      <c r="Z39" s="109" t="str">
        <f>IF(M39="","",IF(K39&gt;M39,1,0))</f>
        <v/>
      </c>
      <c r="AA39" s="109" t="str">
        <f>IF(P39="","",IF(N39&gt;P39,1,0))</f>
        <v/>
      </c>
      <c r="AB39" s="109" t="str">
        <f>IF(S39="","",IF(Q39&gt;S39,1,0))</f>
        <v/>
      </c>
      <c r="AC39" s="109" t="str">
        <f t="shared" si="6"/>
        <v/>
      </c>
      <c r="AD39" s="109" t="str">
        <f t="shared" si="6"/>
        <v/>
      </c>
      <c r="AE39" s="109" t="str">
        <f t="shared" si="6"/>
        <v/>
      </c>
      <c r="AF39" s="110">
        <f>IF(P39="",0,IF(Q39=0,K39+N39,K39+N39+Q39))</f>
        <v>0</v>
      </c>
      <c r="AG39" s="111" t="s">
        <v>17</v>
      </c>
      <c r="AH39" s="112">
        <f>IF(P39="",0,IF(S39="",M39+P39,M39+P39+S39))</f>
        <v>0</v>
      </c>
      <c r="AI39" s="110">
        <f>IF(AA39="",0,IF(AB39="",Z39+AA39,Z39+AA39+AB39))</f>
        <v>0</v>
      </c>
      <c r="AJ39" s="111" t="s">
        <v>17</v>
      </c>
      <c r="AK39" s="112">
        <f>IF(AA39="",0,IF(AE39="",AC39+AD39,AC39+AD39+AE39))</f>
        <v>0</v>
      </c>
      <c r="AL39" s="110">
        <f>IF(AI39=2,2,IF(AK39=2,0,AI39))</f>
        <v>0</v>
      </c>
      <c r="AM39" s="111" t="s">
        <v>17</v>
      </c>
      <c r="AN39" s="112">
        <f>IF(AK39=2,2,IF(AI39=2,0,AK39))</f>
        <v>0</v>
      </c>
      <c r="AO39" s="17"/>
      <c r="AP39" s="17"/>
      <c r="AQ39" s="17"/>
    </row>
    <row r="40" spans="1:43" s="14" customFormat="1" ht="17.25" customHeight="1" thickBot="1">
      <c r="A40" s="136">
        <f>D40</f>
        <v>20</v>
      </c>
      <c r="B40" s="137">
        <f>B39</f>
        <v>10</v>
      </c>
      <c r="C40" s="138">
        <f>C39</f>
        <v>0.68750000000000011</v>
      </c>
      <c r="D40" s="139">
        <v>20</v>
      </c>
      <c r="E40" s="119">
        <v>4</v>
      </c>
      <c r="F40" s="140" t="str">
        <f>T13</f>
        <v>TSV Bayer 04 Leverkusen</v>
      </c>
      <c r="G40" s="141" t="s">
        <v>17</v>
      </c>
      <c r="H40" s="142" t="str">
        <f>T14</f>
        <v>TV Waibstadt</v>
      </c>
      <c r="I40" s="143"/>
      <c r="J40" s="143"/>
      <c r="K40" s="144"/>
      <c r="L40" s="141" t="s">
        <v>17</v>
      </c>
      <c r="M40" s="145"/>
      <c r="N40" s="144"/>
      <c r="O40" s="141" t="s">
        <v>17</v>
      </c>
      <c r="P40" s="145"/>
      <c r="Q40" s="144"/>
      <c r="R40" s="141" t="s">
        <v>17</v>
      </c>
      <c r="S40" s="145"/>
      <c r="T40" s="146" t="str">
        <f>T11</f>
        <v>TSV Staffelstein</v>
      </c>
      <c r="U40" s="147"/>
      <c r="V40" s="147"/>
      <c r="W40" s="147"/>
      <c r="X40" s="148" t="str">
        <f t="shared" si="0"/>
        <v>Vorrunde Gruppe B</v>
      </c>
      <c r="Y40" s="149">
        <f t="shared" si="2"/>
        <v>43715</v>
      </c>
      <c r="Z40" s="150" t="str">
        <f>IF(M40="","",IF(K40&gt;M40,1,0))</f>
        <v/>
      </c>
      <c r="AA40" s="150" t="str">
        <f>IF(P40="","",IF(N40&gt;P40,1,0))</f>
        <v/>
      </c>
      <c r="AB40" s="150" t="str">
        <f>IF(S40="","",IF(Q40&gt;S40,1,0))</f>
        <v/>
      </c>
      <c r="AC40" s="150" t="str">
        <f t="shared" si="6"/>
        <v/>
      </c>
      <c r="AD40" s="150" t="str">
        <f t="shared" si="6"/>
        <v/>
      </c>
      <c r="AE40" s="150" t="str">
        <f t="shared" si="6"/>
        <v/>
      </c>
      <c r="AF40" s="151">
        <f>IF(P40="",0,IF(Q40=0,K40+N40,K40+N40+Q40))</f>
        <v>0</v>
      </c>
      <c r="AG40" s="152" t="s">
        <v>17</v>
      </c>
      <c r="AH40" s="153">
        <f>IF(P40="",0,IF(S40="",M40+P40,M40+P40+S40))</f>
        <v>0</v>
      </c>
      <c r="AI40" s="151">
        <f>IF(AA40="",0,IF(AB40="",Z40+AA40,Z40+AA40+AB40))</f>
        <v>0</v>
      </c>
      <c r="AJ40" s="152" t="s">
        <v>17</v>
      </c>
      <c r="AK40" s="153">
        <f>IF(AA40="",0,IF(AE40="",AC40+AD40,AC40+AD40+AE40))</f>
        <v>0</v>
      </c>
      <c r="AL40" s="151">
        <f>IF(AI40=2,2,IF(AK40=2,0,AI40))</f>
        <v>0</v>
      </c>
      <c r="AM40" s="152" t="s">
        <v>17</v>
      </c>
      <c r="AN40" s="153">
        <f>IF(AK40=2,2,IF(AI40=2,0,AK40))</f>
        <v>0</v>
      </c>
      <c r="AO40" s="17"/>
      <c r="AP40" s="17"/>
      <c r="AQ40" s="17"/>
    </row>
    <row r="41" spans="1:43" s="14" customFormat="1" ht="17.25" customHeight="1">
      <c r="A41" s="95">
        <f t="shared" si="1"/>
        <v>21</v>
      </c>
      <c r="B41" s="96">
        <v>11</v>
      </c>
      <c r="C41" s="135">
        <f>C39+AP21</f>
        <v>0.7152777777777779</v>
      </c>
      <c r="D41" s="97">
        <v>21</v>
      </c>
      <c r="E41" s="98">
        <v>3</v>
      </c>
      <c r="F41" s="99" t="str">
        <f>F13</f>
        <v>TSV Pfungstadt</v>
      </c>
      <c r="G41" s="100" t="s">
        <v>17</v>
      </c>
      <c r="H41" s="101" t="str">
        <f>F14</f>
        <v>Berliner Turnerschaft</v>
      </c>
      <c r="I41" s="102"/>
      <c r="J41" s="102"/>
      <c r="K41" s="103"/>
      <c r="L41" s="100" t="s">
        <v>17</v>
      </c>
      <c r="M41" s="104"/>
      <c r="N41" s="103"/>
      <c r="O41" s="100" t="s">
        <v>17</v>
      </c>
      <c r="P41" s="104"/>
      <c r="Q41" s="103"/>
      <c r="R41" s="100" t="s">
        <v>17</v>
      </c>
      <c r="S41" s="104"/>
      <c r="T41" s="105" t="str">
        <f>F10</f>
        <v>TV Jahn Schneverdingen</v>
      </c>
      <c r="U41" s="106"/>
      <c r="V41" s="106"/>
      <c r="W41" s="106"/>
      <c r="X41" s="107" t="str">
        <f t="shared" si="0"/>
        <v>Vorrunde Gruppe A</v>
      </c>
      <c r="Y41" s="108">
        <f t="shared" si="2"/>
        <v>43715</v>
      </c>
      <c r="Z41" s="109" t="str">
        <f t="shared" si="3"/>
        <v/>
      </c>
      <c r="AA41" s="109" t="str">
        <f t="shared" si="4"/>
        <v/>
      </c>
      <c r="AB41" s="109" t="str">
        <f t="shared" si="5"/>
        <v/>
      </c>
      <c r="AC41" s="109" t="str">
        <f t="shared" si="6"/>
        <v/>
      </c>
      <c r="AD41" s="109" t="str">
        <f t="shared" si="6"/>
        <v/>
      </c>
      <c r="AE41" s="109" t="str">
        <f t="shared" si="6"/>
        <v/>
      </c>
      <c r="AF41" s="110">
        <f t="shared" si="7"/>
        <v>0</v>
      </c>
      <c r="AG41" s="111" t="s">
        <v>17</v>
      </c>
      <c r="AH41" s="112">
        <f t="shared" si="8"/>
        <v>0</v>
      </c>
      <c r="AI41" s="110">
        <f t="shared" si="9"/>
        <v>0</v>
      </c>
      <c r="AJ41" s="111" t="s">
        <v>17</v>
      </c>
      <c r="AK41" s="112">
        <f t="shared" si="10"/>
        <v>0</v>
      </c>
      <c r="AL41" s="110">
        <f t="shared" si="11"/>
        <v>0</v>
      </c>
      <c r="AM41" s="111" t="s">
        <v>17</v>
      </c>
      <c r="AN41" s="112">
        <f t="shared" si="12"/>
        <v>0</v>
      </c>
      <c r="AO41" s="17"/>
      <c r="AP41" s="17"/>
      <c r="AQ41" s="17"/>
    </row>
    <row r="42" spans="1:43" s="14" customFormat="1" ht="17.25" customHeight="1" thickBot="1">
      <c r="A42" s="115">
        <f t="shared" si="1"/>
        <v>22</v>
      </c>
      <c r="B42" s="116">
        <f>B41</f>
        <v>11</v>
      </c>
      <c r="C42" s="117">
        <f>C41</f>
        <v>0.7152777777777779</v>
      </c>
      <c r="D42" s="118">
        <v>22</v>
      </c>
      <c r="E42" s="119">
        <v>4</v>
      </c>
      <c r="F42" s="120" t="str">
        <f>T12</f>
        <v>ASV Veitsbronn Siegelsdorf</v>
      </c>
      <c r="G42" s="121" t="s">
        <v>17</v>
      </c>
      <c r="H42" s="122" t="str">
        <f>T15</f>
        <v>VfL Kellinghusen</v>
      </c>
      <c r="I42" s="123"/>
      <c r="J42" s="123"/>
      <c r="K42" s="124"/>
      <c r="L42" s="121" t="s">
        <v>17</v>
      </c>
      <c r="M42" s="125"/>
      <c r="N42" s="124"/>
      <c r="O42" s="121" t="s">
        <v>17</v>
      </c>
      <c r="P42" s="125"/>
      <c r="Q42" s="124"/>
      <c r="R42" s="121" t="s">
        <v>17</v>
      </c>
      <c r="S42" s="125"/>
      <c r="T42" s="126" t="str">
        <f>T10</f>
        <v>SV EnergieGörlitz</v>
      </c>
      <c r="U42" s="127"/>
      <c r="V42" s="127"/>
      <c r="W42" s="127"/>
      <c r="X42" s="128" t="str">
        <f t="shared" si="0"/>
        <v>Vorrunde Gruppe B</v>
      </c>
      <c r="Y42" s="129">
        <f t="shared" si="2"/>
        <v>43715</v>
      </c>
      <c r="Z42" s="130" t="str">
        <f t="shared" si="3"/>
        <v/>
      </c>
      <c r="AA42" s="130" t="str">
        <f t="shared" si="4"/>
        <v/>
      </c>
      <c r="AB42" s="130" t="str">
        <f t="shared" si="5"/>
        <v/>
      </c>
      <c r="AC42" s="130" t="str">
        <f t="shared" si="6"/>
        <v/>
      </c>
      <c r="AD42" s="130" t="str">
        <f t="shared" si="6"/>
        <v/>
      </c>
      <c r="AE42" s="130" t="str">
        <f t="shared" si="6"/>
        <v/>
      </c>
      <c r="AF42" s="131">
        <f t="shared" si="7"/>
        <v>0</v>
      </c>
      <c r="AG42" s="132" t="s">
        <v>17</v>
      </c>
      <c r="AH42" s="133">
        <f t="shared" si="8"/>
        <v>0</v>
      </c>
      <c r="AI42" s="131">
        <f t="shared" si="9"/>
        <v>0</v>
      </c>
      <c r="AJ42" s="132" t="s">
        <v>17</v>
      </c>
      <c r="AK42" s="133">
        <f t="shared" si="10"/>
        <v>0</v>
      </c>
      <c r="AL42" s="131">
        <f t="shared" si="11"/>
        <v>0</v>
      </c>
      <c r="AM42" s="132" t="s">
        <v>17</v>
      </c>
      <c r="AN42" s="133">
        <f t="shared" si="12"/>
        <v>0</v>
      </c>
      <c r="AO42" s="17"/>
      <c r="AP42" s="17"/>
      <c r="AQ42" s="17"/>
    </row>
    <row r="43" spans="1:43" s="14" customFormat="1" ht="17.25" customHeight="1">
      <c r="A43" s="95">
        <f t="shared" si="1"/>
        <v>23</v>
      </c>
      <c r="B43" s="96">
        <v>12</v>
      </c>
      <c r="C43" s="135">
        <f>C41+AP21</f>
        <v>0.74305555555555569</v>
      </c>
      <c r="D43" s="97">
        <v>23</v>
      </c>
      <c r="E43" s="98">
        <v>3</v>
      </c>
      <c r="F43" s="99" t="str">
        <f>F11</f>
        <v>Ahlhorner SV</v>
      </c>
      <c r="G43" s="100" t="s">
        <v>17</v>
      </c>
      <c r="H43" s="101" t="str">
        <f>F12</f>
        <v>TSV Calw</v>
      </c>
      <c r="I43" s="102"/>
      <c r="J43" s="102"/>
      <c r="K43" s="103"/>
      <c r="L43" s="100" t="s">
        <v>17</v>
      </c>
      <c r="M43" s="104"/>
      <c r="N43" s="103"/>
      <c r="O43" s="100" t="s">
        <v>17</v>
      </c>
      <c r="P43" s="104"/>
      <c r="Q43" s="103"/>
      <c r="R43" s="100" t="s">
        <v>17</v>
      </c>
      <c r="S43" s="104"/>
      <c r="T43" s="105" t="str">
        <f>F13</f>
        <v>TSV Pfungstadt</v>
      </c>
      <c r="U43" s="106"/>
      <c r="V43" s="106"/>
      <c r="W43" s="106"/>
      <c r="X43" s="107" t="str">
        <f t="shared" si="0"/>
        <v>Vorrunde Gruppe A</v>
      </c>
      <c r="Y43" s="108">
        <f t="shared" si="2"/>
        <v>43715</v>
      </c>
      <c r="Z43" s="109" t="str">
        <f t="shared" si="3"/>
        <v/>
      </c>
      <c r="AA43" s="109" t="str">
        <f t="shared" si="4"/>
        <v/>
      </c>
      <c r="AB43" s="109" t="str">
        <f t="shared" si="5"/>
        <v/>
      </c>
      <c r="AC43" s="109" t="str">
        <f t="shared" si="6"/>
        <v/>
      </c>
      <c r="AD43" s="109" t="str">
        <f t="shared" si="6"/>
        <v/>
      </c>
      <c r="AE43" s="109" t="str">
        <f t="shared" si="6"/>
        <v/>
      </c>
      <c r="AF43" s="110">
        <f t="shared" si="7"/>
        <v>0</v>
      </c>
      <c r="AG43" s="111" t="s">
        <v>17</v>
      </c>
      <c r="AH43" s="112">
        <f t="shared" si="8"/>
        <v>0</v>
      </c>
      <c r="AI43" s="110">
        <f t="shared" si="9"/>
        <v>0</v>
      </c>
      <c r="AJ43" s="111" t="s">
        <v>17</v>
      </c>
      <c r="AK43" s="112">
        <f t="shared" si="10"/>
        <v>0</v>
      </c>
      <c r="AL43" s="110">
        <f t="shared" si="11"/>
        <v>0</v>
      </c>
      <c r="AM43" s="111" t="s">
        <v>17</v>
      </c>
      <c r="AN43" s="112">
        <f t="shared" si="12"/>
        <v>0</v>
      </c>
      <c r="AO43" s="17"/>
      <c r="AP43" s="17"/>
      <c r="AQ43" s="17"/>
    </row>
    <row r="44" spans="1:43" s="14" customFormat="1" ht="17.25" customHeight="1">
      <c r="A44" s="136">
        <f t="shared" si="1"/>
        <v>24</v>
      </c>
      <c r="B44" s="137">
        <f>B43</f>
        <v>12</v>
      </c>
      <c r="C44" s="138">
        <f>C43</f>
        <v>0.74305555555555569</v>
      </c>
      <c r="D44" s="139">
        <v>24</v>
      </c>
      <c r="E44" s="154">
        <v>4</v>
      </c>
      <c r="F44" s="140" t="str">
        <f>T10</f>
        <v>SV EnergieGörlitz</v>
      </c>
      <c r="G44" s="141" t="s">
        <v>17</v>
      </c>
      <c r="H44" s="142" t="str">
        <f>T14</f>
        <v>TV Waibstadt</v>
      </c>
      <c r="I44" s="143"/>
      <c r="J44" s="143"/>
      <c r="K44" s="144"/>
      <c r="L44" s="141" t="s">
        <v>17</v>
      </c>
      <c r="M44" s="145"/>
      <c r="N44" s="144"/>
      <c r="O44" s="141" t="s">
        <v>17</v>
      </c>
      <c r="P44" s="145"/>
      <c r="Q44" s="144"/>
      <c r="R44" s="141" t="s">
        <v>17</v>
      </c>
      <c r="S44" s="145"/>
      <c r="T44" s="146" t="str">
        <f>T15</f>
        <v>VfL Kellinghusen</v>
      </c>
      <c r="U44" s="147"/>
      <c r="V44" s="147"/>
      <c r="W44" s="147"/>
      <c r="X44" s="148" t="str">
        <f t="shared" si="0"/>
        <v>Vorrunde Gruppe B</v>
      </c>
      <c r="Y44" s="149">
        <f t="shared" si="2"/>
        <v>43715</v>
      </c>
      <c r="Z44" s="150" t="str">
        <f t="shared" si="3"/>
        <v/>
      </c>
      <c r="AA44" s="150" t="str">
        <f t="shared" si="4"/>
        <v/>
      </c>
      <c r="AB44" s="150" t="str">
        <f t="shared" si="5"/>
        <v/>
      </c>
      <c r="AC44" s="150" t="str">
        <f t="shared" si="6"/>
        <v/>
      </c>
      <c r="AD44" s="150" t="str">
        <f t="shared" si="6"/>
        <v/>
      </c>
      <c r="AE44" s="150" t="str">
        <f t="shared" si="6"/>
        <v/>
      </c>
      <c r="AF44" s="151">
        <f t="shared" si="7"/>
        <v>0</v>
      </c>
      <c r="AG44" s="152" t="s">
        <v>17</v>
      </c>
      <c r="AH44" s="153">
        <f t="shared" si="8"/>
        <v>0</v>
      </c>
      <c r="AI44" s="151">
        <f t="shared" si="9"/>
        <v>0</v>
      </c>
      <c r="AJ44" s="152" t="s">
        <v>17</v>
      </c>
      <c r="AK44" s="153">
        <f t="shared" si="10"/>
        <v>0</v>
      </c>
      <c r="AL44" s="151">
        <f t="shared" si="11"/>
        <v>0</v>
      </c>
      <c r="AM44" s="152" t="s">
        <v>17</v>
      </c>
      <c r="AN44" s="153">
        <f t="shared" si="12"/>
        <v>0</v>
      </c>
      <c r="AO44" s="17"/>
      <c r="AP44" s="155"/>
      <c r="AQ44" s="17"/>
    </row>
    <row r="45" spans="1:43" s="156" customFormat="1" ht="15" customHeight="1" thickBot="1">
      <c r="A45" s="115">
        <f t="shared" si="1"/>
        <v>25</v>
      </c>
      <c r="B45" s="116">
        <f>B43</f>
        <v>12</v>
      </c>
      <c r="C45" s="117">
        <f>C43</f>
        <v>0.74305555555555569</v>
      </c>
      <c r="D45" s="118">
        <v>25</v>
      </c>
      <c r="E45" s="119">
        <v>2</v>
      </c>
      <c r="F45" s="120" t="str">
        <f>T11</f>
        <v>TSV Staffelstein</v>
      </c>
      <c r="G45" s="121" t="s">
        <v>17</v>
      </c>
      <c r="H45" s="122" t="str">
        <f>T13</f>
        <v>TSV Bayer 04 Leverkusen</v>
      </c>
      <c r="I45" s="123"/>
      <c r="J45" s="123"/>
      <c r="K45" s="124"/>
      <c r="L45" s="121" t="s">
        <v>17</v>
      </c>
      <c r="M45" s="125"/>
      <c r="N45" s="124"/>
      <c r="O45" s="121" t="s">
        <v>17</v>
      </c>
      <c r="P45" s="125"/>
      <c r="Q45" s="124"/>
      <c r="R45" s="121" t="s">
        <v>17</v>
      </c>
      <c r="S45" s="125"/>
      <c r="T45" s="126" t="str">
        <f>[1]Mannschaften!N5</f>
        <v>TV Hallerstein</v>
      </c>
      <c r="U45" s="127"/>
      <c r="V45" s="127"/>
      <c r="W45" s="127"/>
      <c r="X45" s="128" t="str">
        <f t="shared" si="0"/>
        <v>Vorrunde Gruppe B</v>
      </c>
      <c r="Y45" s="129">
        <f t="shared" si="2"/>
        <v>43715</v>
      </c>
      <c r="Z45" s="130" t="str">
        <f t="shared" si="3"/>
        <v/>
      </c>
      <c r="AA45" s="130" t="str">
        <f t="shared" si="4"/>
        <v/>
      </c>
      <c r="AB45" s="130" t="str">
        <f t="shared" si="5"/>
        <v/>
      </c>
      <c r="AC45" s="130" t="str">
        <f t="shared" si="6"/>
        <v/>
      </c>
      <c r="AD45" s="130" t="str">
        <f t="shared" si="6"/>
        <v/>
      </c>
      <c r="AE45" s="130" t="str">
        <f t="shared" si="6"/>
        <v/>
      </c>
      <c r="AF45" s="131">
        <f t="shared" si="7"/>
        <v>0</v>
      </c>
      <c r="AG45" s="132" t="s">
        <v>17</v>
      </c>
      <c r="AH45" s="133">
        <f t="shared" si="8"/>
        <v>0</v>
      </c>
      <c r="AI45" s="131">
        <f t="shared" si="9"/>
        <v>0</v>
      </c>
      <c r="AJ45" s="132" t="s">
        <v>17</v>
      </c>
      <c r="AK45" s="133">
        <f t="shared" si="10"/>
        <v>0</v>
      </c>
      <c r="AL45" s="131">
        <f t="shared" si="11"/>
        <v>0</v>
      </c>
      <c r="AM45" s="132" t="s">
        <v>17</v>
      </c>
      <c r="AN45" s="133">
        <f t="shared" si="12"/>
        <v>0</v>
      </c>
      <c r="AO45" s="17"/>
      <c r="AP45" s="17" t="s">
        <v>36</v>
      </c>
      <c r="AQ45" s="155"/>
    </row>
    <row r="46" spans="1:43" s="156" customFormat="1" ht="15" customHeight="1">
      <c r="A46" s="157" t="s">
        <v>37</v>
      </c>
      <c r="B46" s="158"/>
      <c r="C46" s="158"/>
      <c r="D46" s="158"/>
      <c r="E46" s="158"/>
      <c r="F46" s="158"/>
      <c r="G46" s="158"/>
      <c r="H46" s="158"/>
      <c r="I46" s="158"/>
      <c r="J46" s="158"/>
      <c r="K46" s="158"/>
      <c r="L46" s="158"/>
      <c r="M46" s="158"/>
      <c r="N46" s="158"/>
      <c r="O46" s="158"/>
      <c r="P46" s="158"/>
      <c r="Q46" s="158"/>
      <c r="R46" s="158"/>
      <c r="S46" s="158"/>
      <c r="T46" s="158"/>
      <c r="U46" s="158"/>
      <c r="V46" s="158"/>
      <c r="W46" s="158"/>
      <c r="X46" s="159"/>
      <c r="Y46" s="160"/>
      <c r="Z46" s="93"/>
      <c r="AA46" s="93"/>
      <c r="AB46" s="93"/>
      <c r="AC46" s="93"/>
      <c r="AD46" s="93"/>
      <c r="AE46" s="93"/>
      <c r="AF46" s="161"/>
      <c r="AG46" s="161"/>
      <c r="AH46" s="161"/>
      <c r="AI46" s="161"/>
      <c r="AJ46" s="161"/>
      <c r="AK46" s="161"/>
      <c r="AL46" s="161"/>
      <c r="AM46" s="161"/>
      <c r="AN46" s="161"/>
      <c r="AO46" s="63"/>
      <c r="AP46" s="17"/>
      <c r="AQ46" s="17"/>
    </row>
    <row r="47" spans="1:43" s="156" customFormat="1" ht="15.75">
      <c r="A47" s="10"/>
      <c r="E47" s="162"/>
      <c r="F47" s="163" t="str">
        <f>I10</f>
        <v/>
      </c>
      <c r="G47" s="163"/>
      <c r="H47" s="163"/>
      <c r="I47" s="163"/>
      <c r="J47" s="163"/>
      <c r="K47" s="11"/>
      <c r="L47" s="11"/>
      <c r="M47" s="11"/>
      <c r="N47" s="11"/>
      <c r="O47" s="11"/>
      <c r="P47" s="11"/>
      <c r="S47" s="164"/>
      <c r="T47" s="163" t="str">
        <f>I13</f>
        <v/>
      </c>
      <c r="U47" s="163"/>
      <c r="V47" s="163"/>
      <c r="W47" s="163"/>
      <c r="X47" s="163"/>
      <c r="Y47" s="163"/>
      <c r="Z47" s="163"/>
      <c r="AA47" s="163"/>
      <c r="AB47" s="163"/>
      <c r="AC47" s="163"/>
      <c r="AD47" s="163"/>
      <c r="AE47" s="165"/>
      <c r="AF47" s="165"/>
      <c r="AG47" s="165"/>
      <c r="AH47" s="165"/>
      <c r="AI47" s="165"/>
      <c r="AJ47" s="165"/>
      <c r="AK47" s="165"/>
      <c r="AL47" s="165" t="s">
        <v>38</v>
      </c>
      <c r="AM47" s="165"/>
      <c r="AN47" s="165"/>
      <c r="AO47" s="17">
        <f>SUM(AO21:AO45)</f>
        <v>0</v>
      </c>
      <c r="AP47" s="17"/>
      <c r="AQ47" s="17"/>
    </row>
    <row r="48" spans="1:43" s="156" customFormat="1" ht="15.75">
      <c r="A48" s="10"/>
      <c r="E48" s="162"/>
      <c r="F48" s="163" t="str">
        <f>I11</f>
        <v/>
      </c>
      <c r="G48" s="163"/>
      <c r="H48" s="163"/>
      <c r="I48" s="163"/>
      <c r="J48" s="163"/>
      <c r="S48" s="164"/>
      <c r="T48" s="163" t="str">
        <f>I14</f>
        <v/>
      </c>
      <c r="U48" s="163"/>
      <c r="V48" s="163"/>
      <c r="W48" s="163"/>
      <c r="X48" s="163"/>
      <c r="Y48" s="163"/>
      <c r="Z48" s="163"/>
      <c r="AA48" s="163"/>
      <c r="AB48" s="163"/>
      <c r="AC48" s="163"/>
      <c r="AD48" s="163"/>
      <c r="AE48" s="165"/>
      <c r="AF48" s="165"/>
      <c r="AG48" s="165"/>
      <c r="AH48" s="165"/>
      <c r="AI48" s="165"/>
      <c r="AJ48" s="165"/>
      <c r="AK48" s="165"/>
      <c r="AL48" s="165"/>
      <c r="AM48" s="165"/>
      <c r="AN48" s="165"/>
      <c r="AO48" s="17"/>
      <c r="AP48" s="17"/>
      <c r="AQ48" s="17"/>
    </row>
    <row r="49" spans="1:43" s="156" customFormat="1" ht="15.75">
      <c r="A49" s="10"/>
      <c r="E49" s="162"/>
      <c r="F49" s="166"/>
      <c r="G49" s="166"/>
      <c r="H49" s="166"/>
      <c r="I49" s="166"/>
      <c r="J49" s="166"/>
      <c r="S49" s="164"/>
      <c r="T49" s="166"/>
      <c r="U49" s="166"/>
      <c r="V49" s="166"/>
      <c r="W49" s="166"/>
      <c r="X49" s="166"/>
      <c r="Y49" s="166"/>
      <c r="Z49" s="166"/>
      <c r="AA49" s="166"/>
      <c r="AB49" s="166"/>
      <c r="AC49" s="166"/>
      <c r="AD49" s="166"/>
      <c r="AE49" s="165"/>
      <c r="AF49" s="165"/>
      <c r="AG49" s="165"/>
      <c r="AH49" s="165"/>
      <c r="AI49" s="165"/>
      <c r="AJ49" s="165"/>
      <c r="AK49" s="165"/>
      <c r="AL49" s="165"/>
      <c r="AM49" s="165"/>
      <c r="AN49" s="165"/>
      <c r="AO49" s="17"/>
      <c r="AP49" s="17"/>
      <c r="AQ49" s="17"/>
    </row>
    <row r="50" spans="1:43" s="164" customFormat="1" ht="15" hidden="1" customHeight="1">
      <c r="A50" s="167">
        <f>D50</f>
        <v>30</v>
      </c>
      <c r="B50" s="168">
        <f>IF('[1]Spielplan-So'!A26="","",'[1]Spielplan-So'!A26)</f>
        <v>13</v>
      </c>
      <c r="C50" s="169">
        <f>IF('[1]Spielplan-So'!B26="","",'[1]Spielplan-So'!B26)</f>
        <v>0.375</v>
      </c>
      <c r="D50" s="168">
        <f>IF('[1]Spielplan-So'!C26="","",'[1]Spielplan-So'!C26)</f>
        <v>30</v>
      </c>
      <c r="E50" s="168">
        <f>IF('[1]Spielplan-So'!D26="","",'[1]Spielplan-So'!D26)</f>
        <v>3</v>
      </c>
      <c r="F50" s="167" t="str">
        <f>IF('[1]Spielplan-So'!E27="","",'[1]Spielplan-So'!E27)</f>
        <v/>
      </c>
      <c r="G50" s="167" t="str">
        <f>IF('[1]Spielplan-So'!F27="","",'[1]Spielplan-So'!F27)</f>
        <v>:</v>
      </c>
      <c r="H50" s="167" t="str">
        <f>IF('[1]Spielplan-So'!G27="","",'[1]Spielplan-So'!G27)</f>
        <v/>
      </c>
      <c r="I50" s="167"/>
      <c r="J50" s="167"/>
      <c r="K50" s="167" t="str">
        <f>IF('[1]Spielplan-So'!J27="","",'[1]Spielplan-So'!J27)</f>
        <v/>
      </c>
      <c r="L50" s="167" t="str">
        <f>IF('[1]Spielplan-So'!K27="","",'[1]Spielplan-So'!K27)</f>
        <v>:</v>
      </c>
      <c r="M50" s="167" t="str">
        <f>IF('[1]Spielplan-So'!L27="","",'[1]Spielplan-So'!L27)</f>
        <v/>
      </c>
      <c r="N50" s="167"/>
      <c r="O50" s="167"/>
      <c r="P50" s="167"/>
      <c r="Q50" s="167"/>
      <c r="R50" s="167"/>
      <c r="S50" s="167"/>
      <c r="T50" s="167" t="str">
        <f>IF('[1]Spielplan-So'!S27="","",'[1]Spielplan-So'!S27)</f>
        <v/>
      </c>
      <c r="U50" s="167" t="str">
        <f>IF('[1]Spielplan-So'!T27="","",'[1]Spielplan-So'!T27)</f>
        <v/>
      </c>
      <c r="V50" s="167"/>
      <c r="W50" s="167"/>
      <c r="X50" s="167" t="str">
        <f>IF('[1]Spielplan-So'!W27="","",'[1]Spielplan-So'!W27)</f>
        <v>Platz 7 -11</v>
      </c>
      <c r="Y50" s="170">
        <f>'[1]Spielplan-So'!X26</f>
        <v>43716</v>
      </c>
      <c r="Z50" s="93"/>
      <c r="AA50" s="93"/>
      <c r="AB50" s="93"/>
      <c r="AC50" s="93"/>
      <c r="AD50" s="93"/>
      <c r="AE50" s="93"/>
      <c r="AF50" s="161"/>
      <c r="AG50" s="161"/>
      <c r="AH50" s="161"/>
      <c r="AI50" s="161"/>
      <c r="AJ50" s="161"/>
      <c r="AK50" s="161"/>
      <c r="AL50" s="161"/>
      <c r="AM50" s="161"/>
      <c r="AN50" s="161"/>
      <c r="AO50" s="63"/>
      <c r="AP50" s="63"/>
      <c r="AQ50" s="63"/>
    </row>
    <row r="51" spans="1:43" s="164" customFormat="1" ht="15" hidden="1" customHeight="1">
      <c r="A51" s="167">
        <f t="shared" ref="A51:A62" si="13">D51</f>
        <v>31</v>
      </c>
      <c r="B51" s="168">
        <f>IF('[1]Spielplan-So'!A28="","",'[1]Spielplan-So'!A28)</f>
        <v>13</v>
      </c>
      <c r="C51" s="169">
        <f>IF('[1]Spielplan-So'!B28="","",'[1]Spielplan-So'!B28)</f>
        <v>0.375</v>
      </c>
      <c r="D51" s="168">
        <f>IF('[1]Spielplan-So'!C28="","",'[1]Spielplan-So'!C28)</f>
        <v>31</v>
      </c>
      <c r="E51" s="168">
        <f>IF('[1]Spielplan-So'!D28="","",'[1]Spielplan-So'!D28)</f>
        <v>4</v>
      </c>
      <c r="F51" s="167" t="str">
        <f>IF('[1]Spielplan-So'!E29="","",'[1]Spielplan-So'!E29)</f>
        <v/>
      </c>
      <c r="G51" s="167" t="str">
        <f>IF('[1]Spielplan-So'!F29="","",'[1]Spielplan-So'!F29)</f>
        <v>:</v>
      </c>
      <c r="H51" s="167" t="str">
        <f>IF('[1]Spielplan-So'!G29="","",'[1]Spielplan-So'!G29)</f>
        <v/>
      </c>
      <c r="I51" s="167"/>
      <c r="J51" s="167"/>
      <c r="K51" s="167" t="str">
        <f>IF('[1]Spielplan-So'!J29="","",'[1]Spielplan-So'!J29)</f>
        <v/>
      </c>
      <c r="L51" s="167" t="str">
        <f>IF('[1]Spielplan-So'!K29="","",'[1]Spielplan-So'!K29)</f>
        <v>:</v>
      </c>
      <c r="M51" s="167" t="str">
        <f>IF('[1]Spielplan-So'!L29="","",'[1]Spielplan-So'!L29)</f>
        <v/>
      </c>
      <c r="N51" s="167"/>
      <c r="O51" s="167"/>
      <c r="P51" s="167"/>
      <c r="Q51" s="167"/>
      <c r="R51" s="167"/>
      <c r="S51" s="167"/>
      <c r="T51" s="167" t="str">
        <f>IF('[1]Spielplan-So'!S29="","",'[1]Spielplan-So'!S29)</f>
        <v/>
      </c>
      <c r="U51" s="167" t="str">
        <f>IF('[1]Spielplan-So'!T29="","",'[1]Spielplan-So'!T29)</f>
        <v/>
      </c>
      <c r="V51" s="167"/>
      <c r="W51" s="167"/>
      <c r="X51" s="167" t="str">
        <f>IF('[1]Spielplan-So'!W29="","",'[1]Spielplan-So'!W29)</f>
        <v>Platz 7 -11</v>
      </c>
      <c r="Y51" s="170">
        <f>'[1]Spielplan-So'!X28</f>
        <v>43716</v>
      </c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63"/>
      <c r="AP51" s="63"/>
      <c r="AQ51" s="63"/>
    </row>
    <row r="52" spans="1:43" s="164" customFormat="1" ht="15" hidden="1" customHeight="1">
      <c r="A52" s="167">
        <f t="shared" si="13"/>
        <v>32</v>
      </c>
      <c r="B52" s="168">
        <f>IF('[1]Spielplan-So'!A30="","",'[1]Spielplan-So'!A30)</f>
        <v>14</v>
      </c>
      <c r="C52" s="169">
        <f>IF('[1]Spielplan-So'!B30="","",'[1]Spielplan-So'!B30)</f>
        <v>0.40277777777777779</v>
      </c>
      <c r="D52" s="168">
        <f>IF('[1]Spielplan-So'!C30="","",'[1]Spielplan-So'!C30)</f>
        <v>32</v>
      </c>
      <c r="E52" s="168">
        <f>IF('[1]Spielplan-So'!D30="","",'[1]Spielplan-So'!D30)</f>
        <v>3</v>
      </c>
      <c r="F52" s="167" t="str">
        <f>IF('[1]Spielplan-So'!E31="","",'[1]Spielplan-So'!E31)</f>
        <v/>
      </c>
      <c r="G52" s="167" t="str">
        <f>IF('[1]Spielplan-So'!F31="","",'[1]Spielplan-So'!F31)</f>
        <v>:</v>
      </c>
      <c r="H52" s="167" t="str">
        <f>IF('[1]Spielplan-So'!G31="","",'[1]Spielplan-So'!G31)</f>
        <v/>
      </c>
      <c r="I52" s="167"/>
      <c r="J52" s="167"/>
      <c r="K52" s="167" t="str">
        <f>IF('[1]Spielplan-So'!J31="","",'[1]Spielplan-So'!J31)</f>
        <v/>
      </c>
      <c r="L52" s="167" t="str">
        <f>IF('[1]Spielplan-So'!K31="","",'[1]Spielplan-So'!K31)</f>
        <v>:</v>
      </c>
      <c r="M52" s="167" t="str">
        <f>IF('[1]Spielplan-So'!L31="","",'[1]Spielplan-So'!L31)</f>
        <v/>
      </c>
      <c r="N52" s="167"/>
      <c r="O52" s="167"/>
      <c r="P52" s="167"/>
      <c r="Q52" s="167"/>
      <c r="R52" s="167"/>
      <c r="S52" s="167"/>
      <c r="T52" s="167" t="str">
        <f>IF('[1]Spielplan-So'!S31="","",'[1]Spielplan-So'!S31)</f>
        <v/>
      </c>
      <c r="U52" s="167" t="str">
        <f>IF('[1]Spielplan-So'!T31="","",'[1]Spielplan-So'!T31)</f>
        <v/>
      </c>
      <c r="V52" s="167"/>
      <c r="W52" s="167"/>
      <c r="X52" s="167" t="str">
        <f>IF('[1]Spielplan-So'!W31="","",'[1]Spielplan-So'!W31)</f>
        <v>Qualifikation</v>
      </c>
      <c r="Y52" s="170">
        <f>'[1]Spielplan-So'!X30</f>
        <v>43716</v>
      </c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63"/>
      <c r="AP52" s="63"/>
      <c r="AQ52" s="63"/>
    </row>
    <row r="53" spans="1:43" s="164" customFormat="1" ht="15" hidden="1" customHeight="1">
      <c r="A53" s="167">
        <f t="shared" si="13"/>
        <v>33</v>
      </c>
      <c r="B53" s="168">
        <f>IF('[1]Spielplan-So'!A32="","",'[1]Spielplan-So'!A32)</f>
        <v>14</v>
      </c>
      <c r="C53" s="169">
        <f>IF('[1]Spielplan-So'!B32="","",'[1]Spielplan-So'!B32)</f>
        <v>0.40277777777777779</v>
      </c>
      <c r="D53" s="168">
        <f>IF('[1]Spielplan-So'!C32="","",'[1]Spielplan-So'!C32)</f>
        <v>33</v>
      </c>
      <c r="E53" s="168">
        <f>IF('[1]Spielplan-So'!D32="","",'[1]Spielplan-So'!D32)</f>
        <v>4</v>
      </c>
      <c r="F53" s="167" t="str">
        <f>IF('[1]Spielplan-So'!E33="","",'[1]Spielplan-So'!E33)</f>
        <v/>
      </c>
      <c r="G53" s="167" t="str">
        <f>IF('[1]Spielplan-So'!F33="","",'[1]Spielplan-So'!F33)</f>
        <v>:</v>
      </c>
      <c r="H53" s="167" t="str">
        <f>IF('[1]Spielplan-So'!G33="","",'[1]Spielplan-So'!G33)</f>
        <v/>
      </c>
      <c r="I53" s="167"/>
      <c r="J53" s="167"/>
      <c r="K53" s="167" t="str">
        <f>IF('[1]Spielplan-So'!J33="","",'[1]Spielplan-So'!J33)</f>
        <v/>
      </c>
      <c r="L53" s="167" t="str">
        <f>IF('[1]Spielplan-So'!K33="","",'[1]Spielplan-So'!K33)</f>
        <v>:</v>
      </c>
      <c r="M53" s="167" t="str">
        <f>IF('[1]Spielplan-So'!L33="","",'[1]Spielplan-So'!L33)</f>
        <v/>
      </c>
      <c r="N53" s="167"/>
      <c r="O53" s="167"/>
      <c r="P53" s="167"/>
      <c r="Q53" s="167"/>
      <c r="R53" s="167"/>
      <c r="S53" s="167"/>
      <c r="T53" s="167" t="str">
        <f>IF('[1]Spielplan-So'!S33="","",'[1]Spielplan-So'!S33)</f>
        <v/>
      </c>
      <c r="U53" s="167" t="str">
        <f>IF('[1]Spielplan-So'!T33="","",'[1]Spielplan-So'!T33)</f>
        <v/>
      </c>
      <c r="V53" s="167"/>
      <c r="W53" s="167"/>
      <c r="X53" s="167" t="str">
        <f>IF('[1]Spielplan-So'!W33="","",'[1]Spielplan-So'!W33)</f>
        <v>Qualifikation</v>
      </c>
      <c r="Y53" s="170">
        <f>'[1]Spielplan-So'!X32</f>
        <v>43716</v>
      </c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63"/>
      <c r="AP53" s="63"/>
      <c r="AQ53" s="63"/>
    </row>
    <row r="54" spans="1:43" s="164" customFormat="1" ht="15" hidden="1" customHeight="1">
      <c r="A54" s="167">
        <f t="shared" si="13"/>
        <v>34</v>
      </c>
      <c r="B54" s="168">
        <f>IF('[1]Spielplan-So'!A34="","",'[1]Spielplan-So'!A34)</f>
        <v>15</v>
      </c>
      <c r="C54" s="169">
        <f>IF('[1]Spielplan-So'!B34="","",'[1]Spielplan-So'!B34)</f>
        <v>0.43055555555555558</v>
      </c>
      <c r="D54" s="168">
        <f>IF('[1]Spielplan-So'!C34="","",'[1]Spielplan-So'!C34)</f>
        <v>34</v>
      </c>
      <c r="E54" s="168">
        <f>IF('[1]Spielplan-So'!D34="","",'[1]Spielplan-So'!D34)</f>
        <v>3</v>
      </c>
      <c r="F54" s="167" t="str">
        <f>IF('[1]Spielplan-So'!E35="","",'[1]Spielplan-So'!E35)</f>
        <v/>
      </c>
      <c r="G54" s="167" t="str">
        <f>IF('[1]Spielplan-So'!F35="","",'[1]Spielplan-So'!F35)</f>
        <v>:</v>
      </c>
      <c r="H54" s="167" t="str">
        <f>IF('[1]Spielplan-So'!G35="","",'[1]Spielplan-So'!G35)</f>
        <v/>
      </c>
      <c r="I54" s="167"/>
      <c r="J54" s="167"/>
      <c r="K54" s="167" t="str">
        <f>IF('[1]Spielplan-So'!J35="","",'[1]Spielplan-So'!J35)</f>
        <v/>
      </c>
      <c r="L54" s="167" t="str">
        <f>IF('[1]Spielplan-So'!K35="","",'[1]Spielplan-So'!K35)</f>
        <v>:</v>
      </c>
      <c r="M54" s="167" t="str">
        <f>IF('[1]Spielplan-So'!L35="","",'[1]Spielplan-So'!L35)</f>
        <v/>
      </c>
      <c r="N54" s="167"/>
      <c r="O54" s="167"/>
      <c r="P54" s="167"/>
      <c r="Q54" s="167"/>
      <c r="R54" s="167"/>
      <c r="S54" s="167"/>
      <c r="T54" s="167" t="str">
        <f>IF('[1]Spielplan-So'!S35="","",'[1]Spielplan-So'!S35)</f>
        <v/>
      </c>
      <c r="U54" s="167" t="str">
        <f>IF('[1]Spielplan-So'!T35="","",'[1]Spielplan-So'!T35)</f>
        <v/>
      </c>
      <c r="V54" s="167"/>
      <c r="W54" s="167"/>
      <c r="X54" s="167" t="str">
        <f>IF('[1]Spielplan-So'!W35="","",'[1]Spielplan-So'!W35)</f>
        <v>Platz 7 -11</v>
      </c>
      <c r="Y54" s="170">
        <f>'[1]Spielplan-So'!X34</f>
        <v>43716</v>
      </c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63"/>
      <c r="AP54" s="63"/>
      <c r="AQ54" s="63"/>
    </row>
    <row r="55" spans="1:43" s="164" customFormat="1" ht="15" hidden="1" customHeight="1">
      <c r="A55" s="167">
        <f t="shared" si="13"/>
        <v>35</v>
      </c>
      <c r="B55" s="168">
        <f>IF('[1]Spielplan-So'!A36="","",'[1]Spielplan-So'!A36)</f>
        <v>15</v>
      </c>
      <c r="C55" s="169">
        <f>IF('[1]Spielplan-So'!B36="","",'[1]Spielplan-So'!B36)</f>
        <v>0.43055555555555558</v>
      </c>
      <c r="D55" s="168">
        <f>IF('[1]Spielplan-So'!C36="","",'[1]Spielplan-So'!C36)</f>
        <v>35</v>
      </c>
      <c r="E55" s="168">
        <f>IF('[1]Spielplan-So'!D36="","",'[1]Spielplan-So'!D36)</f>
        <v>4</v>
      </c>
      <c r="F55" s="167" t="str">
        <f>IF('[1]Spielplan-So'!E37="","",'[1]Spielplan-So'!E37)</f>
        <v/>
      </c>
      <c r="G55" s="167" t="str">
        <f>IF('[1]Spielplan-So'!F37="","",'[1]Spielplan-So'!F37)</f>
        <v>:</v>
      </c>
      <c r="H55" s="167" t="str">
        <f>IF('[1]Spielplan-So'!G37="","",'[1]Spielplan-So'!G37)</f>
        <v/>
      </c>
      <c r="I55" s="167"/>
      <c r="J55" s="167"/>
      <c r="K55" s="167" t="str">
        <f>IF('[1]Spielplan-So'!J37="","",'[1]Spielplan-So'!J37)</f>
        <v/>
      </c>
      <c r="L55" s="167" t="str">
        <f>IF('[1]Spielplan-So'!K37="","",'[1]Spielplan-So'!K37)</f>
        <v>:</v>
      </c>
      <c r="M55" s="167" t="str">
        <f>IF('[1]Spielplan-So'!L37="","",'[1]Spielplan-So'!L37)</f>
        <v/>
      </c>
      <c r="N55" s="167"/>
      <c r="O55" s="167"/>
      <c r="P55" s="167"/>
      <c r="Q55" s="167"/>
      <c r="R55" s="167"/>
      <c r="S55" s="167"/>
      <c r="T55" s="167" t="str">
        <f>IF('[1]Spielplan-So'!S37="","",'[1]Spielplan-So'!S37)</f>
        <v/>
      </c>
      <c r="U55" s="167" t="str">
        <f>IF('[1]Spielplan-So'!T37="","",'[1]Spielplan-So'!T37)</f>
        <v/>
      </c>
      <c r="V55" s="167"/>
      <c r="W55" s="167"/>
      <c r="X55" s="167" t="str">
        <f>IF('[1]Spielplan-So'!W37="","",'[1]Spielplan-So'!W37)</f>
        <v>Platz 7 -11</v>
      </c>
      <c r="Y55" s="170">
        <f>'[1]Spielplan-So'!X36</f>
        <v>43716</v>
      </c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63"/>
      <c r="AP55" s="63"/>
      <c r="AQ55" s="63"/>
    </row>
    <row r="56" spans="1:43" s="164" customFormat="1" ht="15" hidden="1" customHeight="1">
      <c r="A56" s="167">
        <f t="shared" si="13"/>
        <v>36</v>
      </c>
      <c r="B56" s="168">
        <f>IF('[1]Spielplan-So'!A38="","",'[1]Spielplan-So'!A38)</f>
        <v>16</v>
      </c>
      <c r="C56" s="169">
        <f>IF('[1]Spielplan-So'!B38="","",'[1]Spielplan-So'!B38)</f>
        <v>0.45833333333333337</v>
      </c>
      <c r="D56" s="168">
        <f>IF('[1]Spielplan-So'!C38="","",'[1]Spielplan-So'!C38)</f>
        <v>36</v>
      </c>
      <c r="E56" s="168">
        <f>IF('[1]Spielplan-So'!D38="","",'[1]Spielplan-So'!D38)</f>
        <v>3</v>
      </c>
      <c r="F56" s="167" t="str">
        <f>IF('[1]Spielplan-So'!E39="","",'[1]Spielplan-So'!E39)</f>
        <v/>
      </c>
      <c r="G56" s="167" t="str">
        <f>IF('[1]Spielplan-So'!F39="","",'[1]Spielplan-So'!F39)</f>
        <v>:</v>
      </c>
      <c r="H56" s="167" t="str">
        <f>IF('[1]Spielplan-So'!G39="","",'[1]Spielplan-So'!G39)</f>
        <v/>
      </c>
      <c r="I56" s="167"/>
      <c r="J56" s="167"/>
      <c r="K56" s="167" t="str">
        <f>IF('[1]Spielplan-So'!J39="","",'[1]Spielplan-So'!J39)</f>
        <v/>
      </c>
      <c r="L56" s="167" t="str">
        <f>IF('[1]Spielplan-So'!K39="","",'[1]Spielplan-So'!K39)</f>
        <v>:</v>
      </c>
      <c r="M56" s="167" t="str">
        <f>IF('[1]Spielplan-So'!L39="","",'[1]Spielplan-So'!L39)</f>
        <v/>
      </c>
      <c r="N56" s="167"/>
      <c r="O56" s="167"/>
      <c r="P56" s="167"/>
      <c r="Q56" s="167"/>
      <c r="R56" s="167"/>
      <c r="S56" s="167"/>
      <c r="T56" s="167" t="str">
        <f>IF('[1]Spielplan-So'!S39="","",'[1]Spielplan-So'!S39)</f>
        <v>TV Hallerstein</v>
      </c>
      <c r="U56" s="167" t="str">
        <f>IF('[1]Spielplan-So'!T39="","",'[1]Spielplan-So'!T39)</f>
        <v/>
      </c>
      <c r="V56" s="167"/>
      <c r="W56" s="167"/>
      <c r="X56" s="167" t="str">
        <f>IF('[1]Spielplan-So'!W39="","",'[1]Spielplan-So'!W39)</f>
        <v>Halbfinale</v>
      </c>
      <c r="Y56" s="170">
        <f>'[1]Spielplan-So'!X38</f>
        <v>43716</v>
      </c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63"/>
      <c r="AP56" s="63"/>
      <c r="AQ56" s="63"/>
    </row>
    <row r="57" spans="1:43" s="164" customFormat="1" ht="15" hidden="1" customHeight="1">
      <c r="A57" s="167">
        <f t="shared" si="13"/>
        <v>37</v>
      </c>
      <c r="B57" s="168">
        <f>IF('[1]Spielplan-So'!A40="","",'[1]Spielplan-So'!A40)</f>
        <v>16</v>
      </c>
      <c r="C57" s="169">
        <f>IF('[1]Spielplan-So'!B40="","",'[1]Spielplan-So'!B40)</f>
        <v>0.45833333333333337</v>
      </c>
      <c r="D57" s="168">
        <f>IF('[1]Spielplan-So'!C40="","",'[1]Spielplan-So'!C40)</f>
        <v>37</v>
      </c>
      <c r="E57" s="168">
        <f>IF('[1]Spielplan-So'!D40="","",'[1]Spielplan-So'!D40)</f>
        <v>4</v>
      </c>
      <c r="F57" s="167" t="str">
        <f>IF('[1]Spielplan-So'!E41="","",'[1]Spielplan-So'!E41)</f>
        <v/>
      </c>
      <c r="G57" s="167" t="str">
        <f>IF('[1]Spielplan-So'!F41="","",'[1]Spielplan-So'!F41)</f>
        <v>:</v>
      </c>
      <c r="H57" s="167" t="str">
        <f>IF('[1]Spielplan-So'!G41="","",'[1]Spielplan-So'!G41)</f>
        <v/>
      </c>
      <c r="I57" s="167"/>
      <c r="J57" s="167"/>
      <c r="K57" s="167" t="str">
        <f>IF('[1]Spielplan-So'!J41="","",'[1]Spielplan-So'!J41)</f>
        <v/>
      </c>
      <c r="L57" s="167" t="str">
        <f>IF('[1]Spielplan-So'!K41="","",'[1]Spielplan-So'!K41)</f>
        <v>:</v>
      </c>
      <c r="M57" s="167" t="str">
        <f>IF('[1]Spielplan-So'!L41="","",'[1]Spielplan-So'!L41)</f>
        <v/>
      </c>
      <c r="N57" s="167"/>
      <c r="O57" s="167"/>
      <c r="P57" s="167"/>
      <c r="Q57" s="167"/>
      <c r="R57" s="167"/>
      <c r="S57" s="167"/>
      <c r="T57" s="167" t="str">
        <f>IF('[1]Spielplan-So'!S41="","",'[1]Spielplan-So'!S41)</f>
        <v>TV Hallerstein</v>
      </c>
      <c r="U57" s="167" t="str">
        <f>IF('[1]Spielplan-So'!T41="","",'[1]Spielplan-So'!T41)</f>
        <v/>
      </c>
      <c r="V57" s="167"/>
      <c r="W57" s="167"/>
      <c r="X57" s="167" t="str">
        <f>IF('[1]Spielplan-So'!W41="","",'[1]Spielplan-So'!W41)</f>
        <v>Halbfinale</v>
      </c>
      <c r="Y57" s="170">
        <f>'[1]Spielplan-So'!X40</f>
        <v>43716</v>
      </c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63"/>
      <c r="AP57" s="63"/>
      <c r="AQ57" s="63"/>
    </row>
    <row r="58" spans="1:43" s="164" customFormat="1" ht="15" hidden="1" customHeight="1">
      <c r="A58" s="167">
        <f t="shared" si="13"/>
        <v>38</v>
      </c>
      <c r="B58" s="168">
        <f>IF('[1]Spielplan-So'!A42="","",'[1]Spielplan-So'!A42)</f>
        <v>17</v>
      </c>
      <c r="C58" s="169">
        <f>IF('[1]Spielplan-So'!B42="","",'[1]Spielplan-So'!B42)</f>
        <v>0.48611111111111116</v>
      </c>
      <c r="D58" s="168">
        <f>IF('[1]Spielplan-So'!C42="","",'[1]Spielplan-So'!C42)</f>
        <v>38</v>
      </c>
      <c r="E58" s="168">
        <f>IF('[1]Spielplan-So'!D42="","",'[1]Spielplan-So'!D42)</f>
        <v>3</v>
      </c>
      <c r="F58" s="167" t="str">
        <f>IF('[1]Spielplan-So'!E43="","",'[1]Spielplan-So'!E43)</f>
        <v/>
      </c>
      <c r="G58" s="167" t="str">
        <f>IF('[1]Spielplan-So'!F43="","",'[1]Spielplan-So'!F43)</f>
        <v>:</v>
      </c>
      <c r="H58" s="167" t="str">
        <f>IF('[1]Spielplan-So'!G43="","",'[1]Spielplan-So'!G43)</f>
        <v/>
      </c>
      <c r="I58" s="167"/>
      <c r="J58" s="167"/>
      <c r="K58" s="167" t="str">
        <f>IF('[1]Spielplan-So'!J43="","",'[1]Spielplan-So'!J43)</f>
        <v/>
      </c>
      <c r="L58" s="167" t="str">
        <f>IF('[1]Spielplan-So'!K43="","",'[1]Spielplan-So'!K43)</f>
        <v>:</v>
      </c>
      <c r="M58" s="167" t="str">
        <f>IF('[1]Spielplan-So'!L43="","",'[1]Spielplan-So'!L43)</f>
        <v/>
      </c>
      <c r="N58" s="167"/>
      <c r="O58" s="167"/>
      <c r="P58" s="167"/>
      <c r="Q58" s="167"/>
      <c r="R58" s="167"/>
      <c r="S58" s="167"/>
      <c r="T58" s="167" t="str">
        <f>IF('[1]Spielplan-So'!S43="","",'[1]Spielplan-So'!S43)</f>
        <v>TV Hallerstein</v>
      </c>
      <c r="U58" s="167" t="str">
        <f>IF('[1]Spielplan-So'!T43="","",'[1]Spielplan-So'!T43)</f>
        <v/>
      </c>
      <c r="V58" s="167"/>
      <c r="W58" s="167"/>
      <c r="X58" s="167" t="str">
        <f>IF('[1]Spielplan-So'!W43="","",'[1]Spielplan-So'!W43)</f>
        <v>Platz 5/6</v>
      </c>
      <c r="Y58" s="170">
        <f>'[1]Spielplan-So'!X42</f>
        <v>43716</v>
      </c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63"/>
      <c r="AP58" s="63"/>
      <c r="AQ58" s="63"/>
    </row>
    <row r="59" spans="1:43" s="164" customFormat="1" ht="15" hidden="1" customHeight="1">
      <c r="A59" s="167">
        <f t="shared" si="13"/>
        <v>39</v>
      </c>
      <c r="B59" s="168">
        <f>IF('[1]Spielplan-So'!A44="","",'[1]Spielplan-So'!A44)</f>
        <v>17</v>
      </c>
      <c r="C59" s="169">
        <f>IF('[1]Spielplan-So'!B44="","",'[1]Spielplan-So'!B44)</f>
        <v>0.48611111111111116</v>
      </c>
      <c r="D59" s="168">
        <f>IF('[1]Spielplan-So'!C44="","",'[1]Spielplan-So'!C44)</f>
        <v>39</v>
      </c>
      <c r="E59" s="168">
        <f>IF('[1]Spielplan-So'!D44="","",'[1]Spielplan-So'!D44)</f>
        <v>4</v>
      </c>
      <c r="F59" s="167" t="str">
        <f>IF('[1]Spielplan-So'!E45="","",'[1]Spielplan-So'!E45)</f>
        <v/>
      </c>
      <c r="G59" s="167" t="str">
        <f>IF('[1]Spielplan-So'!F45="","",'[1]Spielplan-So'!F45)</f>
        <v>:</v>
      </c>
      <c r="H59" s="167" t="str">
        <f>IF('[1]Spielplan-So'!G45="","",'[1]Spielplan-So'!G45)</f>
        <v/>
      </c>
      <c r="I59" s="167"/>
      <c r="J59" s="167"/>
      <c r="K59" s="167" t="str">
        <f>IF('[1]Spielplan-So'!J45="","",'[1]Spielplan-So'!J45)</f>
        <v/>
      </c>
      <c r="L59" s="167" t="str">
        <f>IF('[1]Spielplan-So'!K45="","",'[1]Spielplan-So'!K45)</f>
        <v>:</v>
      </c>
      <c r="M59" s="167" t="str">
        <f>IF('[1]Spielplan-So'!L45="","",'[1]Spielplan-So'!L45)</f>
        <v/>
      </c>
      <c r="N59" s="167"/>
      <c r="O59" s="167"/>
      <c r="P59" s="167"/>
      <c r="Q59" s="167"/>
      <c r="R59" s="167"/>
      <c r="S59" s="167"/>
      <c r="T59" s="167" t="str">
        <f>IF('[1]Spielplan-So'!S45="","",'[1]Spielplan-So'!S45)</f>
        <v/>
      </c>
      <c r="U59" s="167" t="str">
        <f>IF('[1]Spielplan-So'!T45="","",'[1]Spielplan-So'!T45)</f>
        <v/>
      </c>
      <c r="V59" s="167"/>
      <c r="W59" s="167"/>
      <c r="X59" s="167" t="str">
        <f>IF('[1]Spielplan-So'!W45="","",'[1]Spielplan-So'!W45)</f>
        <v>Platz 7 -11</v>
      </c>
      <c r="Y59" s="170">
        <f>'[1]Spielplan-So'!X44</f>
        <v>43716</v>
      </c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63"/>
      <c r="AP59" s="63"/>
      <c r="AQ59" s="63"/>
    </row>
    <row r="60" spans="1:43" s="164" customFormat="1" ht="15" hidden="1" customHeight="1">
      <c r="A60" s="167">
        <f t="shared" si="13"/>
        <v>40</v>
      </c>
      <c r="B60" s="168">
        <f>IF('[1]Spielplan-So'!A46="","",'[1]Spielplan-So'!A46)</f>
        <v>18</v>
      </c>
      <c r="C60" s="169">
        <f>IF('[1]Spielplan-So'!B46="","",'[1]Spielplan-So'!B46)</f>
        <v>0.51388888888888895</v>
      </c>
      <c r="D60" s="168">
        <f>IF('[1]Spielplan-So'!C46="","",'[1]Spielplan-So'!C46)</f>
        <v>40</v>
      </c>
      <c r="E60" s="168">
        <f>IF('[1]Spielplan-So'!D46="","",'[1]Spielplan-So'!D46)</f>
        <v>3</v>
      </c>
      <c r="F60" s="167" t="str">
        <f>IF('[1]Spielplan-So'!E47="","",'[1]Spielplan-So'!E47)</f>
        <v/>
      </c>
      <c r="G60" s="167" t="str">
        <f>IF('[1]Spielplan-So'!F47="","",'[1]Spielplan-So'!F47)</f>
        <v>:</v>
      </c>
      <c r="H60" s="167" t="str">
        <f>IF('[1]Spielplan-So'!G47="","",'[1]Spielplan-So'!G47)</f>
        <v/>
      </c>
      <c r="I60" s="167"/>
      <c r="J60" s="167"/>
      <c r="K60" s="167" t="str">
        <f>IF('[1]Spielplan-So'!J47="","",'[1]Spielplan-So'!J47)</f>
        <v/>
      </c>
      <c r="L60" s="167" t="str">
        <f>IF('[1]Spielplan-So'!K47="","",'[1]Spielplan-So'!K47)</f>
        <v>:</v>
      </c>
      <c r="M60" s="167" t="str">
        <f>IF('[1]Spielplan-So'!L47="","",'[1]Spielplan-So'!L47)</f>
        <v/>
      </c>
      <c r="N60" s="167"/>
      <c r="O60" s="167"/>
      <c r="P60" s="167"/>
      <c r="Q60" s="167"/>
      <c r="R60" s="167"/>
      <c r="S60" s="167"/>
      <c r="T60" s="167" t="str">
        <f>IF('[1]Spielplan-So'!S47="","",'[1]Spielplan-So'!S47)</f>
        <v>TV Hallerstein</v>
      </c>
      <c r="U60" s="167" t="str">
        <f>IF('[1]Spielplan-So'!T47="","",'[1]Spielplan-So'!T47)</f>
        <v/>
      </c>
      <c r="V60" s="167"/>
      <c r="W60" s="167"/>
      <c r="X60" s="167" t="str">
        <f>IF('[1]Spielplan-So'!W47="","",'[1]Spielplan-So'!W47)</f>
        <v>Platz 3/4</v>
      </c>
      <c r="Y60" s="170">
        <f>'[1]Spielplan-So'!X46</f>
        <v>43716</v>
      </c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63"/>
      <c r="AP60" s="63"/>
      <c r="AQ60" s="63"/>
    </row>
    <row r="61" spans="1:43" s="164" customFormat="1" ht="15" hidden="1" customHeight="1">
      <c r="A61" s="167">
        <f t="shared" si="13"/>
        <v>41</v>
      </c>
      <c r="B61" s="168">
        <f>IF('[1]Spielplan-So'!A48="","",'[1]Spielplan-So'!A48)</f>
        <v>18</v>
      </c>
      <c r="C61" s="169">
        <f>IF('[1]Spielplan-So'!B48="","",'[1]Spielplan-So'!B48)</f>
        <v>0.51388888888888895</v>
      </c>
      <c r="D61" s="168">
        <f>IF('[1]Spielplan-So'!C48="","",'[1]Spielplan-So'!C48)</f>
        <v>41</v>
      </c>
      <c r="E61" s="168">
        <f>IF('[1]Spielplan-So'!D48="","",'[1]Spielplan-So'!D48)</f>
        <v>4</v>
      </c>
      <c r="F61" s="167" t="str">
        <f>IF('[1]Spielplan-So'!E49="","",'[1]Spielplan-So'!E49)</f>
        <v/>
      </c>
      <c r="G61" s="167" t="str">
        <f>IF('[1]Spielplan-So'!F49="","",'[1]Spielplan-So'!F49)</f>
        <v>:</v>
      </c>
      <c r="H61" s="167" t="str">
        <f>IF('[1]Spielplan-So'!G49="","",'[1]Spielplan-So'!G49)</f>
        <v/>
      </c>
      <c r="I61" s="167"/>
      <c r="J61" s="167"/>
      <c r="K61" s="167" t="str">
        <f>IF('[1]Spielplan-So'!J49="","",'[1]Spielplan-So'!J49)</f>
        <v/>
      </c>
      <c r="L61" s="167" t="str">
        <f>IF('[1]Spielplan-So'!K49="","",'[1]Spielplan-So'!K49)</f>
        <v>:</v>
      </c>
      <c r="M61" s="167" t="str">
        <f>IF('[1]Spielplan-So'!L49="","",'[1]Spielplan-So'!L49)</f>
        <v/>
      </c>
      <c r="N61" s="167"/>
      <c r="O61" s="167"/>
      <c r="P61" s="167"/>
      <c r="Q61" s="167"/>
      <c r="R61" s="167"/>
      <c r="S61" s="167"/>
      <c r="T61" s="167" t="str">
        <f>IF('[1]Spielplan-So'!S49="","",'[1]Spielplan-So'!S49)</f>
        <v/>
      </c>
      <c r="U61" s="167" t="str">
        <f>IF('[1]Spielplan-So'!T49="","",'[1]Spielplan-So'!T49)</f>
        <v/>
      </c>
      <c r="V61" s="167"/>
      <c r="W61" s="167"/>
      <c r="X61" s="167" t="str">
        <f>IF('[1]Spielplan-So'!W49="","",'[1]Spielplan-So'!W49)</f>
        <v>Platz 7 -11</v>
      </c>
      <c r="Y61" s="170">
        <f>'[1]Spielplan-So'!X48</f>
        <v>43716</v>
      </c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63"/>
      <c r="AP61" s="63"/>
      <c r="AQ61" s="63"/>
    </row>
    <row r="62" spans="1:43" s="164" customFormat="1" ht="15" hidden="1" customHeight="1">
      <c r="A62" s="167">
        <f t="shared" si="13"/>
        <v>42</v>
      </c>
      <c r="B62" s="168">
        <f>IF('[1]Spielplan-So'!A50="","",'[1]Spielplan-So'!A50)</f>
        <v>19</v>
      </c>
      <c r="C62" s="169">
        <f>IF('[1]Spielplan-So'!B50="","",'[1]Spielplan-So'!B50)</f>
        <v>0.54166666666666674</v>
      </c>
      <c r="D62" s="168">
        <f>IF('[1]Spielplan-So'!C50="","",'[1]Spielplan-So'!C50)</f>
        <v>42</v>
      </c>
      <c r="E62" s="168">
        <f>IF('[1]Spielplan-So'!D50="","",'[1]Spielplan-So'!D50)</f>
        <v>1</v>
      </c>
      <c r="F62" s="167" t="str">
        <f>IF('[1]Spielplan-So'!E51="","",'[1]Spielplan-So'!E51)</f>
        <v/>
      </c>
      <c r="G62" s="167" t="str">
        <f>IF('[1]Spielplan-So'!F51="","",'[1]Spielplan-So'!F51)</f>
        <v>:</v>
      </c>
      <c r="H62" s="167" t="str">
        <f>IF('[1]Spielplan-So'!G51="","",'[1]Spielplan-So'!G51)</f>
        <v/>
      </c>
      <c r="I62" s="167"/>
      <c r="J62" s="167"/>
      <c r="K62" s="167" t="str">
        <f>IF('[1]Spielplan-So'!J51="","",'[1]Spielplan-So'!J51)</f>
        <v/>
      </c>
      <c r="L62" s="167" t="str">
        <f>IF('[1]Spielplan-So'!K51="","",'[1]Spielplan-So'!K51)</f>
        <v>:</v>
      </c>
      <c r="M62" s="167" t="str">
        <f>IF('[1]Spielplan-So'!L51="","",'[1]Spielplan-So'!L51)</f>
        <v/>
      </c>
      <c r="N62" s="167"/>
      <c r="O62" s="167"/>
      <c r="P62" s="167"/>
      <c r="Q62" s="167"/>
      <c r="R62" s="167"/>
      <c r="S62" s="167"/>
      <c r="T62" s="167" t="str">
        <f>IF('[1]Spielplan-So'!S51="","",'[1]Spielplan-So'!S51)</f>
        <v/>
      </c>
      <c r="U62" s="167" t="str">
        <f>IF('[1]Spielplan-So'!T51="","",'[1]Spielplan-So'!T51)</f>
        <v/>
      </c>
      <c r="V62" s="167"/>
      <c r="W62" s="167"/>
      <c r="X62" s="167" t="str">
        <f>IF('[1]Spielplan-So'!W51="","",'[1]Spielplan-So'!W51)</f>
        <v>Finale</v>
      </c>
      <c r="Y62" s="170">
        <f>'[1]Spielplan-So'!X50</f>
        <v>43716</v>
      </c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63"/>
      <c r="AP62" s="63"/>
      <c r="AQ62" s="63"/>
    </row>
    <row r="63" spans="1:43" s="164" customFormat="1" ht="15" hidden="1" customHeight="1">
      <c r="A63" s="167"/>
      <c r="B63" s="168"/>
      <c r="C63" s="169"/>
      <c r="D63" s="168"/>
      <c r="E63" s="168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70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63"/>
      <c r="AP63" s="63"/>
      <c r="AQ63" s="63"/>
    </row>
    <row r="64" spans="1:43" s="164" customFormat="1" ht="15" hidden="1" customHeight="1">
      <c r="A64" s="10"/>
      <c r="B64" s="168"/>
      <c r="C64" s="169"/>
      <c r="D64" s="168"/>
      <c r="E64" s="168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70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63"/>
      <c r="AP64" s="63"/>
      <c r="AQ64" s="63"/>
    </row>
    <row r="65" spans="1:43" s="164" customFormat="1" ht="15" hidden="1" customHeight="1">
      <c r="A65" s="10"/>
      <c r="B65" s="168"/>
      <c r="C65" s="169"/>
      <c r="D65" s="168"/>
      <c r="E65" s="168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 t="s">
        <v>39</v>
      </c>
      <c r="Y65" s="170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63"/>
      <c r="AP65" s="63"/>
      <c r="AQ65" s="63"/>
    </row>
    <row r="66" spans="1:43" s="164" customFormat="1" ht="15" hidden="1" customHeight="1">
      <c r="A66" s="10"/>
      <c r="B66" s="12"/>
      <c r="C66" s="12"/>
      <c r="D66" s="11"/>
      <c r="E66" s="11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 t="s">
        <v>40</v>
      </c>
      <c r="Z66" s="162"/>
      <c r="AA66" s="162"/>
      <c r="AB66" s="162"/>
      <c r="AC66" s="162"/>
      <c r="AD66" s="162"/>
      <c r="AE66" s="162"/>
      <c r="AF66" s="162"/>
      <c r="AG66" s="162"/>
      <c r="AH66" s="162"/>
      <c r="AI66" s="162"/>
      <c r="AJ66" s="162"/>
      <c r="AK66" s="162"/>
      <c r="AL66" s="162"/>
      <c r="AM66" s="162"/>
      <c r="AN66" s="162"/>
      <c r="AO66" s="63"/>
      <c r="AP66" s="63"/>
      <c r="AQ66" s="63"/>
    </row>
    <row r="67" spans="1:43" s="164" customFormat="1" ht="15" hidden="1" customHeight="1">
      <c r="A67" s="10"/>
      <c r="B67" s="12"/>
      <c r="C67" s="12"/>
      <c r="D67" s="11"/>
      <c r="E67" s="11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Z67" s="162"/>
      <c r="AA67" s="162"/>
      <c r="AB67" s="162"/>
      <c r="AC67" s="162"/>
      <c r="AD67" s="162"/>
      <c r="AE67" s="162"/>
      <c r="AF67" s="162"/>
      <c r="AG67" s="162"/>
      <c r="AH67" s="162"/>
      <c r="AI67" s="162"/>
      <c r="AJ67" s="162"/>
      <c r="AK67" s="162"/>
      <c r="AL67" s="162"/>
      <c r="AM67" s="162"/>
      <c r="AN67" s="162"/>
      <c r="AO67" s="63"/>
      <c r="AP67" s="63"/>
      <c r="AQ67" s="63"/>
    </row>
    <row r="68" spans="1:43" s="164" customFormat="1" ht="15" customHeight="1">
      <c r="A68" s="10"/>
      <c r="B68" s="12"/>
      <c r="C68" s="12"/>
      <c r="D68" s="11"/>
      <c r="E68" s="11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Z68" s="162"/>
      <c r="AA68" s="162"/>
      <c r="AB68" s="162"/>
      <c r="AC68" s="162"/>
      <c r="AD68" s="162"/>
      <c r="AE68" s="162"/>
      <c r="AF68" s="162"/>
      <c r="AG68" s="162"/>
      <c r="AH68" s="162"/>
      <c r="AI68" s="162"/>
      <c r="AJ68" s="162"/>
      <c r="AK68" s="162"/>
      <c r="AL68" s="162"/>
      <c r="AM68" s="162"/>
      <c r="AN68" s="162"/>
      <c r="AO68" s="63"/>
      <c r="AP68" s="63"/>
      <c r="AQ68" s="63"/>
    </row>
    <row r="69" spans="1:43" s="164" customFormat="1" ht="15" customHeight="1">
      <c r="A69" s="10"/>
      <c r="B69" s="12"/>
      <c r="C69" s="12"/>
      <c r="D69" s="11"/>
      <c r="E69" s="11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Z69" s="162"/>
      <c r="AA69" s="162"/>
      <c r="AB69" s="162"/>
      <c r="AC69" s="162"/>
      <c r="AD69" s="162"/>
      <c r="AE69" s="162"/>
      <c r="AF69" s="162"/>
      <c r="AG69" s="162"/>
      <c r="AH69" s="162"/>
      <c r="AI69" s="162"/>
      <c r="AJ69" s="162"/>
      <c r="AK69" s="162"/>
      <c r="AL69" s="162"/>
      <c r="AM69" s="162"/>
      <c r="AN69" s="162"/>
      <c r="AO69" s="63"/>
      <c r="AP69" s="63"/>
      <c r="AQ69" s="63"/>
    </row>
    <row r="70" spans="1:43" s="164" customFormat="1" ht="15" customHeight="1">
      <c r="A70" s="10"/>
      <c r="B70" s="12"/>
      <c r="C70" s="12"/>
      <c r="D70" s="11"/>
      <c r="E70" s="11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Z70" s="162"/>
      <c r="AA70" s="162"/>
      <c r="AB70" s="162"/>
      <c r="AC70" s="162"/>
      <c r="AD70" s="162"/>
      <c r="AE70" s="162"/>
      <c r="AF70" s="162"/>
      <c r="AG70" s="162"/>
      <c r="AH70" s="162"/>
      <c r="AI70" s="162"/>
      <c r="AJ70" s="162"/>
      <c r="AK70" s="162"/>
      <c r="AL70" s="162"/>
      <c r="AM70" s="162"/>
      <c r="AN70" s="162"/>
      <c r="AO70" s="63"/>
      <c r="AP70" s="63"/>
      <c r="AQ70" s="63"/>
    </row>
  </sheetData>
  <mergeCells count="104">
    <mergeCell ref="H45:J45"/>
    <mergeCell ref="U45:W45"/>
    <mergeCell ref="A46:W46"/>
    <mergeCell ref="F47:J47"/>
    <mergeCell ref="T47:AD47"/>
    <mergeCell ref="F48:J48"/>
    <mergeCell ref="T48:AD48"/>
    <mergeCell ref="H42:J42"/>
    <mergeCell ref="U42:W42"/>
    <mergeCell ref="H43:J43"/>
    <mergeCell ref="U43:W43"/>
    <mergeCell ref="H44:J44"/>
    <mergeCell ref="U44:W44"/>
    <mergeCell ref="H39:J39"/>
    <mergeCell ref="U39:W39"/>
    <mergeCell ref="H40:J40"/>
    <mergeCell ref="U40:W40"/>
    <mergeCell ref="H41:J41"/>
    <mergeCell ref="U41:W41"/>
    <mergeCell ref="H36:J36"/>
    <mergeCell ref="U36:W36"/>
    <mergeCell ref="H37:J37"/>
    <mergeCell ref="U37:W37"/>
    <mergeCell ref="H38:J38"/>
    <mergeCell ref="U38:W38"/>
    <mergeCell ref="H33:J33"/>
    <mergeCell ref="U33:W33"/>
    <mergeCell ref="H34:J34"/>
    <mergeCell ref="U34:W34"/>
    <mergeCell ref="H35:J35"/>
    <mergeCell ref="U35:W35"/>
    <mergeCell ref="H30:J30"/>
    <mergeCell ref="U30:W30"/>
    <mergeCell ref="H31:J31"/>
    <mergeCell ref="U31:W31"/>
    <mergeCell ref="H32:J32"/>
    <mergeCell ref="U32:W32"/>
    <mergeCell ref="H27:J27"/>
    <mergeCell ref="U27:W27"/>
    <mergeCell ref="H28:J28"/>
    <mergeCell ref="U28:W28"/>
    <mergeCell ref="H29:J29"/>
    <mergeCell ref="U29:W29"/>
    <mergeCell ref="H24:J24"/>
    <mergeCell ref="U24:W24"/>
    <mergeCell ref="H25:J25"/>
    <mergeCell ref="U25:W25"/>
    <mergeCell ref="H26:J26"/>
    <mergeCell ref="U26:W26"/>
    <mergeCell ref="D20:W20"/>
    <mergeCell ref="H21:J21"/>
    <mergeCell ref="U21:W21"/>
    <mergeCell ref="H22:J22"/>
    <mergeCell ref="U22:W22"/>
    <mergeCell ref="H23:J23"/>
    <mergeCell ref="U23:W23"/>
    <mergeCell ref="AF18:AH19"/>
    <mergeCell ref="AI18:AK19"/>
    <mergeCell ref="AL18:AN19"/>
    <mergeCell ref="K19:M19"/>
    <mergeCell ref="N19:P19"/>
    <mergeCell ref="Q19:S19"/>
    <mergeCell ref="Z18:Z19"/>
    <mergeCell ref="AA18:AA19"/>
    <mergeCell ref="AB18:AB19"/>
    <mergeCell ref="AC18:AC19"/>
    <mergeCell ref="AD18:AD19"/>
    <mergeCell ref="AE18:AE19"/>
    <mergeCell ref="B16:W16"/>
    <mergeCell ref="B18:B19"/>
    <mergeCell ref="C18:C19"/>
    <mergeCell ref="D18:D19"/>
    <mergeCell ref="E18:E19"/>
    <mergeCell ref="F18:F19"/>
    <mergeCell ref="G18:G19"/>
    <mergeCell ref="H18:J19"/>
    <mergeCell ref="K18:S18"/>
    <mergeCell ref="U18:W19"/>
    <mergeCell ref="I13:S13"/>
    <mergeCell ref="U13:V13"/>
    <mergeCell ref="G14:H14"/>
    <mergeCell ref="I14:S14"/>
    <mergeCell ref="U14:V14"/>
    <mergeCell ref="U15:V15"/>
    <mergeCell ref="F9:H9"/>
    <mergeCell ref="J9:R9"/>
    <mergeCell ref="T9:V9"/>
    <mergeCell ref="G10:H10"/>
    <mergeCell ref="I10:S10"/>
    <mergeCell ref="U10:V10"/>
    <mergeCell ref="G12:H12"/>
    <mergeCell ref="I12:S12"/>
    <mergeCell ref="U12:V12"/>
    <mergeCell ref="G13:H13"/>
    <mergeCell ref="G11:H11"/>
    <mergeCell ref="I11:S11"/>
    <mergeCell ref="U11:V11"/>
    <mergeCell ref="B5:J5"/>
    <mergeCell ref="K5:W5"/>
    <mergeCell ref="H7:J7"/>
    <mergeCell ref="K7:T7"/>
    <mergeCell ref="E1:T1"/>
    <mergeCell ref="F3:U3"/>
    <mergeCell ref="B4:W4"/>
  </mergeCells>
  <conditionalFormatting sqref="T47:AD49 F47:J49 B16 I10:S11 I13:S14">
    <cfRule type="cellIs" dxfId="23" priority="1" stopIfTrue="1" operator="notEqual">
      <formula>""</formula>
    </cfRule>
  </conditionalFormatting>
  <pageMargins left="0.7" right="0.7" top="0.78740157499999996" bottom="0.78740157499999996" header="0.3" footer="0.3"/>
  <pageSetup paperSize="9" scale="84" orientation="landscape" r:id="rId1"/>
  <colBreaks count="1" manualBreakCount="1">
    <brk id="23" max="1048575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AP68"/>
  <sheetViews>
    <sheetView zoomScaleNormal="100" workbookViewId="0">
      <selection activeCell="V11" sqref="V11"/>
    </sheetView>
  </sheetViews>
  <sheetFormatPr baseColWidth="10" defaultRowHeight="15"/>
  <cols>
    <col min="1" max="1" width="4.5703125" style="11" customWidth="1"/>
    <col min="2" max="2" width="7.28515625" style="11" customWidth="1"/>
    <col min="3" max="3" width="7.28515625" style="287" customWidth="1"/>
    <col min="4" max="4" width="5.28515625" style="11" customWidth="1"/>
    <col min="5" max="5" width="21.7109375" style="11" customWidth="1"/>
    <col min="6" max="6" width="0.85546875" style="11" customWidth="1"/>
    <col min="7" max="7" width="10.28515625" style="11" customWidth="1"/>
    <col min="8" max="8" width="2.7109375" style="11" customWidth="1"/>
    <col min="9" max="9" width="10.28515625" style="11" customWidth="1"/>
    <col min="10" max="10" width="4.28515625" style="11" customWidth="1"/>
    <col min="11" max="11" width="1.7109375" style="11" customWidth="1"/>
    <col min="12" max="13" width="4.28515625" style="11" customWidth="1"/>
    <col min="14" max="14" width="1.7109375" style="11" customWidth="1"/>
    <col min="15" max="16" width="4.28515625" style="11" customWidth="1"/>
    <col min="17" max="17" width="1.7109375" style="11" customWidth="1"/>
    <col min="18" max="18" width="4.28515625" style="11" customWidth="1"/>
    <col min="19" max="19" width="21.7109375" style="11" customWidth="1"/>
    <col min="20" max="20" width="10.28515625" style="11" customWidth="1"/>
    <col min="21" max="21" width="2.7109375" style="11" customWidth="1"/>
    <col min="22" max="22" width="10.28515625" style="11" customWidth="1"/>
    <col min="23" max="24" width="11.42578125" style="11" hidden="1" customWidth="1"/>
    <col min="25" max="30" width="4.85546875" style="165" hidden="1" customWidth="1"/>
    <col min="31" max="31" width="5.7109375" style="165" customWidth="1"/>
    <col min="32" max="32" width="1.7109375" style="165" customWidth="1"/>
    <col min="33" max="34" width="5.7109375" style="165" customWidth="1"/>
    <col min="35" max="35" width="1.7109375" style="165" customWidth="1"/>
    <col min="36" max="37" width="5.7109375" style="165" customWidth="1"/>
    <col min="38" max="38" width="1.7109375" style="165" customWidth="1"/>
    <col min="39" max="39" width="5.7109375" style="165" customWidth="1"/>
    <col min="40" max="40" width="11.42578125" style="17"/>
    <col min="41" max="42" width="11.42578125" style="22"/>
    <col min="43" max="256" width="11.42578125" style="11"/>
    <col min="257" max="257" width="4.5703125" style="11" customWidth="1"/>
    <col min="258" max="259" width="7.28515625" style="11" customWidth="1"/>
    <col min="260" max="260" width="5.28515625" style="11" customWidth="1"/>
    <col min="261" max="261" width="21.7109375" style="11" customWidth="1"/>
    <col min="262" max="262" width="0.85546875" style="11" customWidth="1"/>
    <col min="263" max="263" width="10.28515625" style="11" customWidth="1"/>
    <col min="264" max="264" width="2.7109375" style="11" customWidth="1"/>
    <col min="265" max="265" width="10.28515625" style="11" customWidth="1"/>
    <col min="266" max="266" width="4.28515625" style="11" customWidth="1"/>
    <col min="267" max="267" width="1.7109375" style="11" customWidth="1"/>
    <col min="268" max="269" width="4.28515625" style="11" customWidth="1"/>
    <col min="270" max="270" width="1.7109375" style="11" customWidth="1"/>
    <col min="271" max="272" width="4.28515625" style="11" customWidth="1"/>
    <col min="273" max="273" width="1.7109375" style="11" customWidth="1"/>
    <col min="274" max="274" width="4.28515625" style="11" customWidth="1"/>
    <col min="275" max="275" width="21.7109375" style="11" customWidth="1"/>
    <col min="276" max="276" width="10.28515625" style="11" customWidth="1"/>
    <col min="277" max="277" width="2.7109375" style="11" customWidth="1"/>
    <col min="278" max="278" width="10.28515625" style="11" customWidth="1"/>
    <col min="279" max="286" width="0" style="11" hidden="1" customWidth="1"/>
    <col min="287" max="287" width="5.7109375" style="11" customWidth="1"/>
    <col min="288" max="288" width="1.7109375" style="11" customWidth="1"/>
    <col min="289" max="290" width="5.7109375" style="11" customWidth="1"/>
    <col min="291" max="291" width="1.7109375" style="11" customWidth="1"/>
    <col min="292" max="293" width="5.7109375" style="11" customWidth="1"/>
    <col min="294" max="294" width="1.7109375" style="11" customWidth="1"/>
    <col min="295" max="295" width="5.7109375" style="11" customWidth="1"/>
    <col min="296" max="512" width="11.42578125" style="11"/>
    <col min="513" max="513" width="4.5703125" style="11" customWidth="1"/>
    <col min="514" max="515" width="7.28515625" style="11" customWidth="1"/>
    <col min="516" max="516" width="5.28515625" style="11" customWidth="1"/>
    <col min="517" max="517" width="21.7109375" style="11" customWidth="1"/>
    <col min="518" max="518" width="0.85546875" style="11" customWidth="1"/>
    <col min="519" max="519" width="10.28515625" style="11" customWidth="1"/>
    <col min="520" max="520" width="2.7109375" style="11" customWidth="1"/>
    <col min="521" max="521" width="10.28515625" style="11" customWidth="1"/>
    <col min="522" max="522" width="4.28515625" style="11" customWidth="1"/>
    <col min="523" max="523" width="1.7109375" style="11" customWidth="1"/>
    <col min="524" max="525" width="4.28515625" style="11" customWidth="1"/>
    <col min="526" max="526" width="1.7109375" style="11" customWidth="1"/>
    <col min="527" max="528" width="4.28515625" style="11" customWidth="1"/>
    <col min="529" max="529" width="1.7109375" style="11" customWidth="1"/>
    <col min="530" max="530" width="4.28515625" style="11" customWidth="1"/>
    <col min="531" max="531" width="21.7109375" style="11" customWidth="1"/>
    <col min="532" max="532" width="10.28515625" style="11" customWidth="1"/>
    <col min="533" max="533" width="2.7109375" style="11" customWidth="1"/>
    <col min="534" max="534" width="10.28515625" style="11" customWidth="1"/>
    <col min="535" max="542" width="0" style="11" hidden="1" customWidth="1"/>
    <col min="543" max="543" width="5.7109375" style="11" customWidth="1"/>
    <col min="544" max="544" width="1.7109375" style="11" customWidth="1"/>
    <col min="545" max="546" width="5.7109375" style="11" customWidth="1"/>
    <col min="547" max="547" width="1.7109375" style="11" customWidth="1"/>
    <col min="548" max="549" width="5.7109375" style="11" customWidth="1"/>
    <col min="550" max="550" width="1.7109375" style="11" customWidth="1"/>
    <col min="551" max="551" width="5.7109375" style="11" customWidth="1"/>
    <col min="552" max="768" width="11.42578125" style="11"/>
    <col min="769" max="769" width="4.5703125" style="11" customWidth="1"/>
    <col min="770" max="771" width="7.28515625" style="11" customWidth="1"/>
    <col min="772" max="772" width="5.28515625" style="11" customWidth="1"/>
    <col min="773" max="773" width="21.7109375" style="11" customWidth="1"/>
    <col min="774" max="774" width="0.85546875" style="11" customWidth="1"/>
    <col min="775" max="775" width="10.28515625" style="11" customWidth="1"/>
    <col min="776" max="776" width="2.7109375" style="11" customWidth="1"/>
    <col min="777" max="777" width="10.28515625" style="11" customWidth="1"/>
    <col min="778" max="778" width="4.28515625" style="11" customWidth="1"/>
    <col min="779" max="779" width="1.7109375" style="11" customWidth="1"/>
    <col min="780" max="781" width="4.28515625" style="11" customWidth="1"/>
    <col min="782" max="782" width="1.7109375" style="11" customWidth="1"/>
    <col min="783" max="784" width="4.28515625" style="11" customWidth="1"/>
    <col min="785" max="785" width="1.7109375" style="11" customWidth="1"/>
    <col min="786" max="786" width="4.28515625" style="11" customWidth="1"/>
    <col min="787" max="787" width="21.7109375" style="11" customWidth="1"/>
    <col min="788" max="788" width="10.28515625" style="11" customWidth="1"/>
    <col min="789" max="789" width="2.7109375" style="11" customWidth="1"/>
    <col min="790" max="790" width="10.28515625" style="11" customWidth="1"/>
    <col min="791" max="798" width="0" style="11" hidden="1" customWidth="1"/>
    <col min="799" max="799" width="5.7109375" style="11" customWidth="1"/>
    <col min="800" max="800" width="1.7109375" style="11" customWidth="1"/>
    <col min="801" max="802" width="5.7109375" style="11" customWidth="1"/>
    <col min="803" max="803" width="1.7109375" style="11" customWidth="1"/>
    <col min="804" max="805" width="5.7109375" style="11" customWidth="1"/>
    <col min="806" max="806" width="1.7109375" style="11" customWidth="1"/>
    <col min="807" max="807" width="5.7109375" style="11" customWidth="1"/>
    <col min="808" max="1024" width="11.42578125" style="11"/>
    <col min="1025" max="1025" width="4.5703125" style="11" customWidth="1"/>
    <col min="1026" max="1027" width="7.28515625" style="11" customWidth="1"/>
    <col min="1028" max="1028" width="5.28515625" style="11" customWidth="1"/>
    <col min="1029" max="1029" width="21.7109375" style="11" customWidth="1"/>
    <col min="1030" max="1030" width="0.85546875" style="11" customWidth="1"/>
    <col min="1031" max="1031" width="10.28515625" style="11" customWidth="1"/>
    <col min="1032" max="1032" width="2.7109375" style="11" customWidth="1"/>
    <col min="1033" max="1033" width="10.28515625" style="11" customWidth="1"/>
    <col min="1034" max="1034" width="4.28515625" style="11" customWidth="1"/>
    <col min="1035" max="1035" width="1.7109375" style="11" customWidth="1"/>
    <col min="1036" max="1037" width="4.28515625" style="11" customWidth="1"/>
    <col min="1038" max="1038" width="1.7109375" style="11" customWidth="1"/>
    <col min="1039" max="1040" width="4.28515625" style="11" customWidth="1"/>
    <col min="1041" max="1041" width="1.7109375" style="11" customWidth="1"/>
    <col min="1042" max="1042" width="4.28515625" style="11" customWidth="1"/>
    <col min="1043" max="1043" width="21.7109375" style="11" customWidth="1"/>
    <col min="1044" max="1044" width="10.28515625" style="11" customWidth="1"/>
    <col min="1045" max="1045" width="2.7109375" style="11" customWidth="1"/>
    <col min="1046" max="1046" width="10.28515625" style="11" customWidth="1"/>
    <col min="1047" max="1054" width="0" style="11" hidden="1" customWidth="1"/>
    <col min="1055" max="1055" width="5.7109375" style="11" customWidth="1"/>
    <col min="1056" max="1056" width="1.7109375" style="11" customWidth="1"/>
    <col min="1057" max="1058" width="5.7109375" style="11" customWidth="1"/>
    <col min="1059" max="1059" width="1.7109375" style="11" customWidth="1"/>
    <col min="1060" max="1061" width="5.7109375" style="11" customWidth="1"/>
    <col min="1062" max="1062" width="1.7109375" style="11" customWidth="1"/>
    <col min="1063" max="1063" width="5.7109375" style="11" customWidth="1"/>
    <col min="1064" max="1280" width="11.42578125" style="11"/>
    <col min="1281" max="1281" width="4.5703125" style="11" customWidth="1"/>
    <col min="1282" max="1283" width="7.28515625" style="11" customWidth="1"/>
    <col min="1284" max="1284" width="5.28515625" style="11" customWidth="1"/>
    <col min="1285" max="1285" width="21.7109375" style="11" customWidth="1"/>
    <col min="1286" max="1286" width="0.85546875" style="11" customWidth="1"/>
    <col min="1287" max="1287" width="10.28515625" style="11" customWidth="1"/>
    <col min="1288" max="1288" width="2.7109375" style="11" customWidth="1"/>
    <col min="1289" max="1289" width="10.28515625" style="11" customWidth="1"/>
    <col min="1290" max="1290" width="4.28515625" style="11" customWidth="1"/>
    <col min="1291" max="1291" width="1.7109375" style="11" customWidth="1"/>
    <col min="1292" max="1293" width="4.28515625" style="11" customWidth="1"/>
    <col min="1294" max="1294" width="1.7109375" style="11" customWidth="1"/>
    <col min="1295" max="1296" width="4.28515625" style="11" customWidth="1"/>
    <col min="1297" max="1297" width="1.7109375" style="11" customWidth="1"/>
    <col min="1298" max="1298" width="4.28515625" style="11" customWidth="1"/>
    <col min="1299" max="1299" width="21.7109375" style="11" customWidth="1"/>
    <col min="1300" max="1300" width="10.28515625" style="11" customWidth="1"/>
    <col min="1301" max="1301" width="2.7109375" style="11" customWidth="1"/>
    <col min="1302" max="1302" width="10.28515625" style="11" customWidth="1"/>
    <col min="1303" max="1310" width="0" style="11" hidden="1" customWidth="1"/>
    <col min="1311" max="1311" width="5.7109375" style="11" customWidth="1"/>
    <col min="1312" max="1312" width="1.7109375" style="11" customWidth="1"/>
    <col min="1313" max="1314" width="5.7109375" style="11" customWidth="1"/>
    <col min="1315" max="1315" width="1.7109375" style="11" customWidth="1"/>
    <col min="1316" max="1317" width="5.7109375" style="11" customWidth="1"/>
    <col min="1318" max="1318" width="1.7109375" style="11" customWidth="1"/>
    <col min="1319" max="1319" width="5.7109375" style="11" customWidth="1"/>
    <col min="1320" max="1536" width="11.42578125" style="11"/>
    <col min="1537" max="1537" width="4.5703125" style="11" customWidth="1"/>
    <col min="1538" max="1539" width="7.28515625" style="11" customWidth="1"/>
    <col min="1540" max="1540" width="5.28515625" style="11" customWidth="1"/>
    <col min="1541" max="1541" width="21.7109375" style="11" customWidth="1"/>
    <col min="1542" max="1542" width="0.85546875" style="11" customWidth="1"/>
    <col min="1543" max="1543" width="10.28515625" style="11" customWidth="1"/>
    <col min="1544" max="1544" width="2.7109375" style="11" customWidth="1"/>
    <col min="1545" max="1545" width="10.28515625" style="11" customWidth="1"/>
    <col min="1546" max="1546" width="4.28515625" style="11" customWidth="1"/>
    <col min="1547" max="1547" width="1.7109375" style="11" customWidth="1"/>
    <col min="1548" max="1549" width="4.28515625" style="11" customWidth="1"/>
    <col min="1550" max="1550" width="1.7109375" style="11" customWidth="1"/>
    <col min="1551" max="1552" width="4.28515625" style="11" customWidth="1"/>
    <col min="1553" max="1553" width="1.7109375" style="11" customWidth="1"/>
    <col min="1554" max="1554" width="4.28515625" style="11" customWidth="1"/>
    <col min="1555" max="1555" width="21.7109375" style="11" customWidth="1"/>
    <col min="1556" max="1556" width="10.28515625" style="11" customWidth="1"/>
    <col min="1557" max="1557" width="2.7109375" style="11" customWidth="1"/>
    <col min="1558" max="1558" width="10.28515625" style="11" customWidth="1"/>
    <col min="1559" max="1566" width="0" style="11" hidden="1" customWidth="1"/>
    <col min="1567" max="1567" width="5.7109375" style="11" customWidth="1"/>
    <col min="1568" max="1568" width="1.7109375" style="11" customWidth="1"/>
    <col min="1569" max="1570" width="5.7109375" style="11" customWidth="1"/>
    <col min="1571" max="1571" width="1.7109375" style="11" customWidth="1"/>
    <col min="1572" max="1573" width="5.7109375" style="11" customWidth="1"/>
    <col min="1574" max="1574" width="1.7109375" style="11" customWidth="1"/>
    <col min="1575" max="1575" width="5.7109375" style="11" customWidth="1"/>
    <col min="1576" max="1792" width="11.42578125" style="11"/>
    <col min="1793" max="1793" width="4.5703125" style="11" customWidth="1"/>
    <col min="1794" max="1795" width="7.28515625" style="11" customWidth="1"/>
    <col min="1796" max="1796" width="5.28515625" style="11" customWidth="1"/>
    <col min="1797" max="1797" width="21.7109375" style="11" customWidth="1"/>
    <col min="1798" max="1798" width="0.85546875" style="11" customWidth="1"/>
    <col min="1799" max="1799" width="10.28515625" style="11" customWidth="1"/>
    <col min="1800" max="1800" width="2.7109375" style="11" customWidth="1"/>
    <col min="1801" max="1801" width="10.28515625" style="11" customWidth="1"/>
    <col min="1802" max="1802" width="4.28515625" style="11" customWidth="1"/>
    <col min="1803" max="1803" width="1.7109375" style="11" customWidth="1"/>
    <col min="1804" max="1805" width="4.28515625" style="11" customWidth="1"/>
    <col min="1806" max="1806" width="1.7109375" style="11" customWidth="1"/>
    <col min="1807" max="1808" width="4.28515625" style="11" customWidth="1"/>
    <col min="1809" max="1809" width="1.7109375" style="11" customWidth="1"/>
    <col min="1810" max="1810" width="4.28515625" style="11" customWidth="1"/>
    <col min="1811" max="1811" width="21.7109375" style="11" customWidth="1"/>
    <col min="1812" max="1812" width="10.28515625" style="11" customWidth="1"/>
    <col min="1813" max="1813" width="2.7109375" style="11" customWidth="1"/>
    <col min="1814" max="1814" width="10.28515625" style="11" customWidth="1"/>
    <col min="1815" max="1822" width="0" style="11" hidden="1" customWidth="1"/>
    <col min="1823" max="1823" width="5.7109375" style="11" customWidth="1"/>
    <col min="1824" max="1824" width="1.7109375" style="11" customWidth="1"/>
    <col min="1825" max="1826" width="5.7109375" style="11" customWidth="1"/>
    <col min="1827" max="1827" width="1.7109375" style="11" customWidth="1"/>
    <col min="1828" max="1829" width="5.7109375" style="11" customWidth="1"/>
    <col min="1830" max="1830" width="1.7109375" style="11" customWidth="1"/>
    <col min="1831" max="1831" width="5.7109375" style="11" customWidth="1"/>
    <col min="1832" max="2048" width="11.42578125" style="11"/>
    <col min="2049" max="2049" width="4.5703125" style="11" customWidth="1"/>
    <col min="2050" max="2051" width="7.28515625" style="11" customWidth="1"/>
    <col min="2052" max="2052" width="5.28515625" style="11" customWidth="1"/>
    <col min="2053" max="2053" width="21.7109375" style="11" customWidth="1"/>
    <col min="2054" max="2054" width="0.85546875" style="11" customWidth="1"/>
    <col min="2055" max="2055" width="10.28515625" style="11" customWidth="1"/>
    <col min="2056" max="2056" width="2.7109375" style="11" customWidth="1"/>
    <col min="2057" max="2057" width="10.28515625" style="11" customWidth="1"/>
    <col min="2058" max="2058" width="4.28515625" style="11" customWidth="1"/>
    <col min="2059" max="2059" width="1.7109375" style="11" customWidth="1"/>
    <col min="2060" max="2061" width="4.28515625" style="11" customWidth="1"/>
    <col min="2062" max="2062" width="1.7109375" style="11" customWidth="1"/>
    <col min="2063" max="2064" width="4.28515625" style="11" customWidth="1"/>
    <col min="2065" max="2065" width="1.7109375" style="11" customWidth="1"/>
    <col min="2066" max="2066" width="4.28515625" style="11" customWidth="1"/>
    <col min="2067" max="2067" width="21.7109375" style="11" customWidth="1"/>
    <col min="2068" max="2068" width="10.28515625" style="11" customWidth="1"/>
    <col min="2069" max="2069" width="2.7109375" style="11" customWidth="1"/>
    <col min="2070" max="2070" width="10.28515625" style="11" customWidth="1"/>
    <col min="2071" max="2078" width="0" style="11" hidden="1" customWidth="1"/>
    <col min="2079" max="2079" width="5.7109375" style="11" customWidth="1"/>
    <col min="2080" max="2080" width="1.7109375" style="11" customWidth="1"/>
    <col min="2081" max="2082" width="5.7109375" style="11" customWidth="1"/>
    <col min="2083" max="2083" width="1.7109375" style="11" customWidth="1"/>
    <col min="2084" max="2085" width="5.7109375" style="11" customWidth="1"/>
    <col min="2086" max="2086" width="1.7109375" style="11" customWidth="1"/>
    <col min="2087" max="2087" width="5.7109375" style="11" customWidth="1"/>
    <col min="2088" max="2304" width="11.42578125" style="11"/>
    <col min="2305" max="2305" width="4.5703125" style="11" customWidth="1"/>
    <col min="2306" max="2307" width="7.28515625" style="11" customWidth="1"/>
    <col min="2308" max="2308" width="5.28515625" style="11" customWidth="1"/>
    <col min="2309" max="2309" width="21.7109375" style="11" customWidth="1"/>
    <col min="2310" max="2310" width="0.85546875" style="11" customWidth="1"/>
    <col min="2311" max="2311" width="10.28515625" style="11" customWidth="1"/>
    <col min="2312" max="2312" width="2.7109375" style="11" customWidth="1"/>
    <col min="2313" max="2313" width="10.28515625" style="11" customWidth="1"/>
    <col min="2314" max="2314" width="4.28515625" style="11" customWidth="1"/>
    <col min="2315" max="2315" width="1.7109375" style="11" customWidth="1"/>
    <col min="2316" max="2317" width="4.28515625" style="11" customWidth="1"/>
    <col min="2318" max="2318" width="1.7109375" style="11" customWidth="1"/>
    <col min="2319" max="2320" width="4.28515625" style="11" customWidth="1"/>
    <col min="2321" max="2321" width="1.7109375" style="11" customWidth="1"/>
    <col min="2322" max="2322" width="4.28515625" style="11" customWidth="1"/>
    <col min="2323" max="2323" width="21.7109375" style="11" customWidth="1"/>
    <col min="2324" max="2324" width="10.28515625" style="11" customWidth="1"/>
    <col min="2325" max="2325" width="2.7109375" style="11" customWidth="1"/>
    <col min="2326" max="2326" width="10.28515625" style="11" customWidth="1"/>
    <col min="2327" max="2334" width="0" style="11" hidden="1" customWidth="1"/>
    <col min="2335" max="2335" width="5.7109375" style="11" customWidth="1"/>
    <col min="2336" max="2336" width="1.7109375" style="11" customWidth="1"/>
    <col min="2337" max="2338" width="5.7109375" style="11" customWidth="1"/>
    <col min="2339" max="2339" width="1.7109375" style="11" customWidth="1"/>
    <col min="2340" max="2341" width="5.7109375" style="11" customWidth="1"/>
    <col min="2342" max="2342" width="1.7109375" style="11" customWidth="1"/>
    <col min="2343" max="2343" width="5.7109375" style="11" customWidth="1"/>
    <col min="2344" max="2560" width="11.42578125" style="11"/>
    <col min="2561" max="2561" width="4.5703125" style="11" customWidth="1"/>
    <col min="2562" max="2563" width="7.28515625" style="11" customWidth="1"/>
    <col min="2564" max="2564" width="5.28515625" style="11" customWidth="1"/>
    <col min="2565" max="2565" width="21.7109375" style="11" customWidth="1"/>
    <col min="2566" max="2566" width="0.85546875" style="11" customWidth="1"/>
    <col min="2567" max="2567" width="10.28515625" style="11" customWidth="1"/>
    <col min="2568" max="2568" width="2.7109375" style="11" customWidth="1"/>
    <col min="2569" max="2569" width="10.28515625" style="11" customWidth="1"/>
    <col min="2570" max="2570" width="4.28515625" style="11" customWidth="1"/>
    <col min="2571" max="2571" width="1.7109375" style="11" customWidth="1"/>
    <col min="2572" max="2573" width="4.28515625" style="11" customWidth="1"/>
    <col min="2574" max="2574" width="1.7109375" style="11" customWidth="1"/>
    <col min="2575" max="2576" width="4.28515625" style="11" customWidth="1"/>
    <col min="2577" max="2577" width="1.7109375" style="11" customWidth="1"/>
    <col min="2578" max="2578" width="4.28515625" style="11" customWidth="1"/>
    <col min="2579" max="2579" width="21.7109375" style="11" customWidth="1"/>
    <col min="2580" max="2580" width="10.28515625" style="11" customWidth="1"/>
    <col min="2581" max="2581" width="2.7109375" style="11" customWidth="1"/>
    <col min="2582" max="2582" width="10.28515625" style="11" customWidth="1"/>
    <col min="2583" max="2590" width="0" style="11" hidden="1" customWidth="1"/>
    <col min="2591" max="2591" width="5.7109375" style="11" customWidth="1"/>
    <col min="2592" max="2592" width="1.7109375" style="11" customWidth="1"/>
    <col min="2593" max="2594" width="5.7109375" style="11" customWidth="1"/>
    <col min="2595" max="2595" width="1.7109375" style="11" customWidth="1"/>
    <col min="2596" max="2597" width="5.7109375" style="11" customWidth="1"/>
    <col min="2598" max="2598" width="1.7109375" style="11" customWidth="1"/>
    <col min="2599" max="2599" width="5.7109375" style="11" customWidth="1"/>
    <col min="2600" max="2816" width="11.42578125" style="11"/>
    <col min="2817" max="2817" width="4.5703125" style="11" customWidth="1"/>
    <col min="2818" max="2819" width="7.28515625" style="11" customWidth="1"/>
    <col min="2820" max="2820" width="5.28515625" style="11" customWidth="1"/>
    <col min="2821" max="2821" width="21.7109375" style="11" customWidth="1"/>
    <col min="2822" max="2822" width="0.85546875" style="11" customWidth="1"/>
    <col min="2823" max="2823" width="10.28515625" style="11" customWidth="1"/>
    <col min="2824" max="2824" width="2.7109375" style="11" customWidth="1"/>
    <col min="2825" max="2825" width="10.28515625" style="11" customWidth="1"/>
    <col min="2826" max="2826" width="4.28515625" style="11" customWidth="1"/>
    <col min="2827" max="2827" width="1.7109375" style="11" customWidth="1"/>
    <col min="2828" max="2829" width="4.28515625" style="11" customWidth="1"/>
    <col min="2830" max="2830" width="1.7109375" style="11" customWidth="1"/>
    <col min="2831" max="2832" width="4.28515625" style="11" customWidth="1"/>
    <col min="2833" max="2833" width="1.7109375" style="11" customWidth="1"/>
    <col min="2834" max="2834" width="4.28515625" style="11" customWidth="1"/>
    <col min="2835" max="2835" width="21.7109375" style="11" customWidth="1"/>
    <col min="2836" max="2836" width="10.28515625" style="11" customWidth="1"/>
    <col min="2837" max="2837" width="2.7109375" style="11" customWidth="1"/>
    <col min="2838" max="2838" width="10.28515625" style="11" customWidth="1"/>
    <col min="2839" max="2846" width="0" style="11" hidden="1" customWidth="1"/>
    <col min="2847" max="2847" width="5.7109375" style="11" customWidth="1"/>
    <col min="2848" max="2848" width="1.7109375" style="11" customWidth="1"/>
    <col min="2849" max="2850" width="5.7109375" style="11" customWidth="1"/>
    <col min="2851" max="2851" width="1.7109375" style="11" customWidth="1"/>
    <col min="2852" max="2853" width="5.7109375" style="11" customWidth="1"/>
    <col min="2854" max="2854" width="1.7109375" style="11" customWidth="1"/>
    <col min="2855" max="2855" width="5.7109375" style="11" customWidth="1"/>
    <col min="2856" max="3072" width="11.42578125" style="11"/>
    <col min="3073" max="3073" width="4.5703125" style="11" customWidth="1"/>
    <col min="3074" max="3075" width="7.28515625" style="11" customWidth="1"/>
    <col min="3076" max="3076" width="5.28515625" style="11" customWidth="1"/>
    <col min="3077" max="3077" width="21.7109375" style="11" customWidth="1"/>
    <col min="3078" max="3078" width="0.85546875" style="11" customWidth="1"/>
    <col min="3079" max="3079" width="10.28515625" style="11" customWidth="1"/>
    <col min="3080" max="3080" width="2.7109375" style="11" customWidth="1"/>
    <col min="3081" max="3081" width="10.28515625" style="11" customWidth="1"/>
    <col min="3082" max="3082" width="4.28515625" style="11" customWidth="1"/>
    <col min="3083" max="3083" width="1.7109375" style="11" customWidth="1"/>
    <col min="3084" max="3085" width="4.28515625" style="11" customWidth="1"/>
    <col min="3086" max="3086" width="1.7109375" style="11" customWidth="1"/>
    <col min="3087" max="3088" width="4.28515625" style="11" customWidth="1"/>
    <col min="3089" max="3089" width="1.7109375" style="11" customWidth="1"/>
    <col min="3090" max="3090" width="4.28515625" style="11" customWidth="1"/>
    <col min="3091" max="3091" width="21.7109375" style="11" customWidth="1"/>
    <col min="3092" max="3092" width="10.28515625" style="11" customWidth="1"/>
    <col min="3093" max="3093" width="2.7109375" style="11" customWidth="1"/>
    <col min="3094" max="3094" width="10.28515625" style="11" customWidth="1"/>
    <col min="3095" max="3102" width="0" style="11" hidden="1" customWidth="1"/>
    <col min="3103" max="3103" width="5.7109375" style="11" customWidth="1"/>
    <col min="3104" max="3104" width="1.7109375" style="11" customWidth="1"/>
    <col min="3105" max="3106" width="5.7109375" style="11" customWidth="1"/>
    <col min="3107" max="3107" width="1.7109375" style="11" customWidth="1"/>
    <col min="3108" max="3109" width="5.7109375" style="11" customWidth="1"/>
    <col min="3110" max="3110" width="1.7109375" style="11" customWidth="1"/>
    <col min="3111" max="3111" width="5.7109375" style="11" customWidth="1"/>
    <col min="3112" max="3328" width="11.42578125" style="11"/>
    <col min="3329" max="3329" width="4.5703125" style="11" customWidth="1"/>
    <col min="3330" max="3331" width="7.28515625" style="11" customWidth="1"/>
    <col min="3332" max="3332" width="5.28515625" style="11" customWidth="1"/>
    <col min="3333" max="3333" width="21.7109375" style="11" customWidth="1"/>
    <col min="3334" max="3334" width="0.85546875" style="11" customWidth="1"/>
    <col min="3335" max="3335" width="10.28515625" style="11" customWidth="1"/>
    <col min="3336" max="3336" width="2.7109375" style="11" customWidth="1"/>
    <col min="3337" max="3337" width="10.28515625" style="11" customWidth="1"/>
    <col min="3338" max="3338" width="4.28515625" style="11" customWidth="1"/>
    <col min="3339" max="3339" width="1.7109375" style="11" customWidth="1"/>
    <col min="3340" max="3341" width="4.28515625" style="11" customWidth="1"/>
    <col min="3342" max="3342" width="1.7109375" style="11" customWidth="1"/>
    <col min="3343" max="3344" width="4.28515625" style="11" customWidth="1"/>
    <col min="3345" max="3345" width="1.7109375" style="11" customWidth="1"/>
    <col min="3346" max="3346" width="4.28515625" style="11" customWidth="1"/>
    <col min="3347" max="3347" width="21.7109375" style="11" customWidth="1"/>
    <col min="3348" max="3348" width="10.28515625" style="11" customWidth="1"/>
    <col min="3349" max="3349" width="2.7109375" style="11" customWidth="1"/>
    <col min="3350" max="3350" width="10.28515625" style="11" customWidth="1"/>
    <col min="3351" max="3358" width="0" style="11" hidden="1" customWidth="1"/>
    <col min="3359" max="3359" width="5.7109375" style="11" customWidth="1"/>
    <col min="3360" max="3360" width="1.7109375" style="11" customWidth="1"/>
    <col min="3361" max="3362" width="5.7109375" style="11" customWidth="1"/>
    <col min="3363" max="3363" width="1.7109375" style="11" customWidth="1"/>
    <col min="3364" max="3365" width="5.7109375" style="11" customWidth="1"/>
    <col min="3366" max="3366" width="1.7109375" style="11" customWidth="1"/>
    <col min="3367" max="3367" width="5.7109375" style="11" customWidth="1"/>
    <col min="3368" max="3584" width="11.42578125" style="11"/>
    <col min="3585" max="3585" width="4.5703125" style="11" customWidth="1"/>
    <col min="3586" max="3587" width="7.28515625" style="11" customWidth="1"/>
    <col min="3588" max="3588" width="5.28515625" style="11" customWidth="1"/>
    <col min="3589" max="3589" width="21.7109375" style="11" customWidth="1"/>
    <col min="3590" max="3590" width="0.85546875" style="11" customWidth="1"/>
    <col min="3591" max="3591" width="10.28515625" style="11" customWidth="1"/>
    <col min="3592" max="3592" width="2.7109375" style="11" customWidth="1"/>
    <col min="3593" max="3593" width="10.28515625" style="11" customWidth="1"/>
    <col min="3594" max="3594" width="4.28515625" style="11" customWidth="1"/>
    <col min="3595" max="3595" width="1.7109375" style="11" customWidth="1"/>
    <col min="3596" max="3597" width="4.28515625" style="11" customWidth="1"/>
    <col min="3598" max="3598" width="1.7109375" style="11" customWidth="1"/>
    <col min="3599" max="3600" width="4.28515625" style="11" customWidth="1"/>
    <col min="3601" max="3601" width="1.7109375" style="11" customWidth="1"/>
    <col min="3602" max="3602" width="4.28515625" style="11" customWidth="1"/>
    <col min="3603" max="3603" width="21.7109375" style="11" customWidth="1"/>
    <col min="3604" max="3604" width="10.28515625" style="11" customWidth="1"/>
    <col min="3605" max="3605" width="2.7109375" style="11" customWidth="1"/>
    <col min="3606" max="3606" width="10.28515625" style="11" customWidth="1"/>
    <col min="3607" max="3614" width="0" style="11" hidden="1" customWidth="1"/>
    <col min="3615" max="3615" width="5.7109375" style="11" customWidth="1"/>
    <col min="3616" max="3616" width="1.7109375" style="11" customWidth="1"/>
    <col min="3617" max="3618" width="5.7109375" style="11" customWidth="1"/>
    <col min="3619" max="3619" width="1.7109375" style="11" customWidth="1"/>
    <col min="3620" max="3621" width="5.7109375" style="11" customWidth="1"/>
    <col min="3622" max="3622" width="1.7109375" style="11" customWidth="1"/>
    <col min="3623" max="3623" width="5.7109375" style="11" customWidth="1"/>
    <col min="3624" max="3840" width="11.42578125" style="11"/>
    <col min="3841" max="3841" width="4.5703125" style="11" customWidth="1"/>
    <col min="3842" max="3843" width="7.28515625" style="11" customWidth="1"/>
    <col min="3844" max="3844" width="5.28515625" style="11" customWidth="1"/>
    <col min="3845" max="3845" width="21.7109375" style="11" customWidth="1"/>
    <col min="3846" max="3846" width="0.85546875" style="11" customWidth="1"/>
    <col min="3847" max="3847" width="10.28515625" style="11" customWidth="1"/>
    <col min="3848" max="3848" width="2.7109375" style="11" customWidth="1"/>
    <col min="3849" max="3849" width="10.28515625" style="11" customWidth="1"/>
    <col min="3850" max="3850" width="4.28515625" style="11" customWidth="1"/>
    <col min="3851" max="3851" width="1.7109375" style="11" customWidth="1"/>
    <col min="3852" max="3853" width="4.28515625" style="11" customWidth="1"/>
    <col min="3854" max="3854" width="1.7109375" style="11" customWidth="1"/>
    <col min="3855" max="3856" width="4.28515625" style="11" customWidth="1"/>
    <col min="3857" max="3857" width="1.7109375" style="11" customWidth="1"/>
    <col min="3858" max="3858" width="4.28515625" style="11" customWidth="1"/>
    <col min="3859" max="3859" width="21.7109375" style="11" customWidth="1"/>
    <col min="3860" max="3860" width="10.28515625" style="11" customWidth="1"/>
    <col min="3861" max="3861" width="2.7109375" style="11" customWidth="1"/>
    <col min="3862" max="3862" width="10.28515625" style="11" customWidth="1"/>
    <col min="3863" max="3870" width="0" style="11" hidden="1" customWidth="1"/>
    <col min="3871" max="3871" width="5.7109375" style="11" customWidth="1"/>
    <col min="3872" max="3872" width="1.7109375" style="11" customWidth="1"/>
    <col min="3873" max="3874" width="5.7109375" style="11" customWidth="1"/>
    <col min="3875" max="3875" width="1.7109375" style="11" customWidth="1"/>
    <col min="3876" max="3877" width="5.7109375" style="11" customWidth="1"/>
    <col min="3878" max="3878" width="1.7109375" style="11" customWidth="1"/>
    <col min="3879" max="3879" width="5.7109375" style="11" customWidth="1"/>
    <col min="3880" max="4096" width="11.42578125" style="11"/>
    <col min="4097" max="4097" width="4.5703125" style="11" customWidth="1"/>
    <col min="4098" max="4099" width="7.28515625" style="11" customWidth="1"/>
    <col min="4100" max="4100" width="5.28515625" style="11" customWidth="1"/>
    <col min="4101" max="4101" width="21.7109375" style="11" customWidth="1"/>
    <col min="4102" max="4102" width="0.85546875" style="11" customWidth="1"/>
    <col min="4103" max="4103" width="10.28515625" style="11" customWidth="1"/>
    <col min="4104" max="4104" width="2.7109375" style="11" customWidth="1"/>
    <col min="4105" max="4105" width="10.28515625" style="11" customWidth="1"/>
    <col min="4106" max="4106" width="4.28515625" style="11" customWidth="1"/>
    <col min="4107" max="4107" width="1.7109375" style="11" customWidth="1"/>
    <col min="4108" max="4109" width="4.28515625" style="11" customWidth="1"/>
    <col min="4110" max="4110" width="1.7109375" style="11" customWidth="1"/>
    <col min="4111" max="4112" width="4.28515625" style="11" customWidth="1"/>
    <col min="4113" max="4113" width="1.7109375" style="11" customWidth="1"/>
    <col min="4114" max="4114" width="4.28515625" style="11" customWidth="1"/>
    <col min="4115" max="4115" width="21.7109375" style="11" customWidth="1"/>
    <col min="4116" max="4116" width="10.28515625" style="11" customWidth="1"/>
    <col min="4117" max="4117" width="2.7109375" style="11" customWidth="1"/>
    <col min="4118" max="4118" width="10.28515625" style="11" customWidth="1"/>
    <col min="4119" max="4126" width="0" style="11" hidden="1" customWidth="1"/>
    <col min="4127" max="4127" width="5.7109375" style="11" customWidth="1"/>
    <col min="4128" max="4128" width="1.7109375" style="11" customWidth="1"/>
    <col min="4129" max="4130" width="5.7109375" style="11" customWidth="1"/>
    <col min="4131" max="4131" width="1.7109375" style="11" customWidth="1"/>
    <col min="4132" max="4133" width="5.7109375" style="11" customWidth="1"/>
    <col min="4134" max="4134" width="1.7109375" style="11" customWidth="1"/>
    <col min="4135" max="4135" width="5.7109375" style="11" customWidth="1"/>
    <col min="4136" max="4352" width="11.42578125" style="11"/>
    <col min="4353" max="4353" width="4.5703125" style="11" customWidth="1"/>
    <col min="4354" max="4355" width="7.28515625" style="11" customWidth="1"/>
    <col min="4356" max="4356" width="5.28515625" style="11" customWidth="1"/>
    <col min="4357" max="4357" width="21.7109375" style="11" customWidth="1"/>
    <col min="4358" max="4358" width="0.85546875" style="11" customWidth="1"/>
    <col min="4359" max="4359" width="10.28515625" style="11" customWidth="1"/>
    <col min="4360" max="4360" width="2.7109375" style="11" customWidth="1"/>
    <col min="4361" max="4361" width="10.28515625" style="11" customWidth="1"/>
    <col min="4362" max="4362" width="4.28515625" style="11" customWidth="1"/>
    <col min="4363" max="4363" width="1.7109375" style="11" customWidth="1"/>
    <col min="4364" max="4365" width="4.28515625" style="11" customWidth="1"/>
    <col min="4366" max="4366" width="1.7109375" style="11" customWidth="1"/>
    <col min="4367" max="4368" width="4.28515625" style="11" customWidth="1"/>
    <col min="4369" max="4369" width="1.7109375" style="11" customWidth="1"/>
    <col min="4370" max="4370" width="4.28515625" style="11" customWidth="1"/>
    <col min="4371" max="4371" width="21.7109375" style="11" customWidth="1"/>
    <col min="4372" max="4372" width="10.28515625" style="11" customWidth="1"/>
    <col min="4373" max="4373" width="2.7109375" style="11" customWidth="1"/>
    <col min="4374" max="4374" width="10.28515625" style="11" customWidth="1"/>
    <col min="4375" max="4382" width="0" style="11" hidden="1" customWidth="1"/>
    <col min="4383" max="4383" width="5.7109375" style="11" customWidth="1"/>
    <col min="4384" max="4384" width="1.7109375" style="11" customWidth="1"/>
    <col min="4385" max="4386" width="5.7109375" style="11" customWidth="1"/>
    <col min="4387" max="4387" width="1.7109375" style="11" customWidth="1"/>
    <col min="4388" max="4389" width="5.7109375" style="11" customWidth="1"/>
    <col min="4390" max="4390" width="1.7109375" style="11" customWidth="1"/>
    <col min="4391" max="4391" width="5.7109375" style="11" customWidth="1"/>
    <col min="4392" max="4608" width="11.42578125" style="11"/>
    <col min="4609" max="4609" width="4.5703125" style="11" customWidth="1"/>
    <col min="4610" max="4611" width="7.28515625" style="11" customWidth="1"/>
    <col min="4612" max="4612" width="5.28515625" style="11" customWidth="1"/>
    <col min="4613" max="4613" width="21.7109375" style="11" customWidth="1"/>
    <col min="4614" max="4614" width="0.85546875" style="11" customWidth="1"/>
    <col min="4615" max="4615" width="10.28515625" style="11" customWidth="1"/>
    <col min="4616" max="4616" width="2.7109375" style="11" customWidth="1"/>
    <col min="4617" max="4617" width="10.28515625" style="11" customWidth="1"/>
    <col min="4618" max="4618" width="4.28515625" style="11" customWidth="1"/>
    <col min="4619" max="4619" width="1.7109375" style="11" customWidth="1"/>
    <col min="4620" max="4621" width="4.28515625" style="11" customWidth="1"/>
    <col min="4622" max="4622" width="1.7109375" style="11" customWidth="1"/>
    <col min="4623" max="4624" width="4.28515625" style="11" customWidth="1"/>
    <col min="4625" max="4625" width="1.7109375" style="11" customWidth="1"/>
    <col min="4626" max="4626" width="4.28515625" style="11" customWidth="1"/>
    <col min="4627" max="4627" width="21.7109375" style="11" customWidth="1"/>
    <col min="4628" max="4628" width="10.28515625" style="11" customWidth="1"/>
    <col min="4629" max="4629" width="2.7109375" style="11" customWidth="1"/>
    <col min="4630" max="4630" width="10.28515625" style="11" customWidth="1"/>
    <col min="4631" max="4638" width="0" style="11" hidden="1" customWidth="1"/>
    <col min="4639" max="4639" width="5.7109375" style="11" customWidth="1"/>
    <col min="4640" max="4640" width="1.7109375" style="11" customWidth="1"/>
    <col min="4641" max="4642" width="5.7109375" style="11" customWidth="1"/>
    <col min="4643" max="4643" width="1.7109375" style="11" customWidth="1"/>
    <col min="4644" max="4645" width="5.7109375" style="11" customWidth="1"/>
    <col min="4646" max="4646" width="1.7109375" style="11" customWidth="1"/>
    <col min="4647" max="4647" width="5.7109375" style="11" customWidth="1"/>
    <col min="4648" max="4864" width="11.42578125" style="11"/>
    <col min="4865" max="4865" width="4.5703125" style="11" customWidth="1"/>
    <col min="4866" max="4867" width="7.28515625" style="11" customWidth="1"/>
    <col min="4868" max="4868" width="5.28515625" style="11" customWidth="1"/>
    <col min="4869" max="4869" width="21.7109375" style="11" customWidth="1"/>
    <col min="4870" max="4870" width="0.85546875" style="11" customWidth="1"/>
    <col min="4871" max="4871" width="10.28515625" style="11" customWidth="1"/>
    <col min="4872" max="4872" width="2.7109375" style="11" customWidth="1"/>
    <col min="4873" max="4873" width="10.28515625" style="11" customWidth="1"/>
    <col min="4874" max="4874" width="4.28515625" style="11" customWidth="1"/>
    <col min="4875" max="4875" width="1.7109375" style="11" customWidth="1"/>
    <col min="4876" max="4877" width="4.28515625" style="11" customWidth="1"/>
    <col min="4878" max="4878" width="1.7109375" style="11" customWidth="1"/>
    <col min="4879" max="4880" width="4.28515625" style="11" customWidth="1"/>
    <col min="4881" max="4881" width="1.7109375" style="11" customWidth="1"/>
    <col min="4882" max="4882" width="4.28515625" style="11" customWidth="1"/>
    <col min="4883" max="4883" width="21.7109375" style="11" customWidth="1"/>
    <col min="4884" max="4884" width="10.28515625" style="11" customWidth="1"/>
    <col min="4885" max="4885" width="2.7109375" style="11" customWidth="1"/>
    <col min="4886" max="4886" width="10.28515625" style="11" customWidth="1"/>
    <col min="4887" max="4894" width="0" style="11" hidden="1" customWidth="1"/>
    <col min="4895" max="4895" width="5.7109375" style="11" customWidth="1"/>
    <col min="4896" max="4896" width="1.7109375" style="11" customWidth="1"/>
    <col min="4897" max="4898" width="5.7109375" style="11" customWidth="1"/>
    <col min="4899" max="4899" width="1.7109375" style="11" customWidth="1"/>
    <col min="4900" max="4901" width="5.7109375" style="11" customWidth="1"/>
    <col min="4902" max="4902" width="1.7109375" style="11" customWidth="1"/>
    <col min="4903" max="4903" width="5.7109375" style="11" customWidth="1"/>
    <col min="4904" max="5120" width="11.42578125" style="11"/>
    <col min="5121" max="5121" width="4.5703125" style="11" customWidth="1"/>
    <col min="5122" max="5123" width="7.28515625" style="11" customWidth="1"/>
    <col min="5124" max="5124" width="5.28515625" style="11" customWidth="1"/>
    <col min="5125" max="5125" width="21.7109375" style="11" customWidth="1"/>
    <col min="5126" max="5126" width="0.85546875" style="11" customWidth="1"/>
    <col min="5127" max="5127" width="10.28515625" style="11" customWidth="1"/>
    <col min="5128" max="5128" width="2.7109375" style="11" customWidth="1"/>
    <col min="5129" max="5129" width="10.28515625" style="11" customWidth="1"/>
    <col min="5130" max="5130" width="4.28515625" style="11" customWidth="1"/>
    <col min="5131" max="5131" width="1.7109375" style="11" customWidth="1"/>
    <col min="5132" max="5133" width="4.28515625" style="11" customWidth="1"/>
    <col min="5134" max="5134" width="1.7109375" style="11" customWidth="1"/>
    <col min="5135" max="5136" width="4.28515625" style="11" customWidth="1"/>
    <col min="5137" max="5137" width="1.7109375" style="11" customWidth="1"/>
    <col min="5138" max="5138" width="4.28515625" style="11" customWidth="1"/>
    <col min="5139" max="5139" width="21.7109375" style="11" customWidth="1"/>
    <col min="5140" max="5140" width="10.28515625" style="11" customWidth="1"/>
    <col min="5141" max="5141" width="2.7109375" style="11" customWidth="1"/>
    <col min="5142" max="5142" width="10.28515625" style="11" customWidth="1"/>
    <col min="5143" max="5150" width="0" style="11" hidden="1" customWidth="1"/>
    <col min="5151" max="5151" width="5.7109375" style="11" customWidth="1"/>
    <col min="5152" max="5152" width="1.7109375" style="11" customWidth="1"/>
    <col min="5153" max="5154" width="5.7109375" style="11" customWidth="1"/>
    <col min="5155" max="5155" width="1.7109375" style="11" customWidth="1"/>
    <col min="5156" max="5157" width="5.7109375" style="11" customWidth="1"/>
    <col min="5158" max="5158" width="1.7109375" style="11" customWidth="1"/>
    <col min="5159" max="5159" width="5.7109375" style="11" customWidth="1"/>
    <col min="5160" max="5376" width="11.42578125" style="11"/>
    <col min="5377" max="5377" width="4.5703125" style="11" customWidth="1"/>
    <col min="5378" max="5379" width="7.28515625" style="11" customWidth="1"/>
    <col min="5380" max="5380" width="5.28515625" style="11" customWidth="1"/>
    <col min="5381" max="5381" width="21.7109375" style="11" customWidth="1"/>
    <col min="5382" max="5382" width="0.85546875" style="11" customWidth="1"/>
    <col min="5383" max="5383" width="10.28515625" style="11" customWidth="1"/>
    <col min="5384" max="5384" width="2.7109375" style="11" customWidth="1"/>
    <col min="5385" max="5385" width="10.28515625" style="11" customWidth="1"/>
    <col min="5386" max="5386" width="4.28515625" style="11" customWidth="1"/>
    <col min="5387" max="5387" width="1.7109375" style="11" customWidth="1"/>
    <col min="5388" max="5389" width="4.28515625" style="11" customWidth="1"/>
    <col min="5390" max="5390" width="1.7109375" style="11" customWidth="1"/>
    <col min="5391" max="5392" width="4.28515625" style="11" customWidth="1"/>
    <col min="5393" max="5393" width="1.7109375" style="11" customWidth="1"/>
    <col min="5394" max="5394" width="4.28515625" style="11" customWidth="1"/>
    <col min="5395" max="5395" width="21.7109375" style="11" customWidth="1"/>
    <col min="5396" max="5396" width="10.28515625" style="11" customWidth="1"/>
    <col min="5397" max="5397" width="2.7109375" style="11" customWidth="1"/>
    <col min="5398" max="5398" width="10.28515625" style="11" customWidth="1"/>
    <col min="5399" max="5406" width="0" style="11" hidden="1" customWidth="1"/>
    <col min="5407" max="5407" width="5.7109375" style="11" customWidth="1"/>
    <col min="5408" max="5408" width="1.7109375" style="11" customWidth="1"/>
    <col min="5409" max="5410" width="5.7109375" style="11" customWidth="1"/>
    <col min="5411" max="5411" width="1.7109375" style="11" customWidth="1"/>
    <col min="5412" max="5413" width="5.7109375" style="11" customWidth="1"/>
    <col min="5414" max="5414" width="1.7109375" style="11" customWidth="1"/>
    <col min="5415" max="5415" width="5.7109375" style="11" customWidth="1"/>
    <col min="5416" max="5632" width="11.42578125" style="11"/>
    <col min="5633" max="5633" width="4.5703125" style="11" customWidth="1"/>
    <col min="5634" max="5635" width="7.28515625" style="11" customWidth="1"/>
    <col min="5636" max="5636" width="5.28515625" style="11" customWidth="1"/>
    <col min="5637" max="5637" width="21.7109375" style="11" customWidth="1"/>
    <col min="5638" max="5638" width="0.85546875" style="11" customWidth="1"/>
    <col min="5639" max="5639" width="10.28515625" style="11" customWidth="1"/>
    <col min="5640" max="5640" width="2.7109375" style="11" customWidth="1"/>
    <col min="5641" max="5641" width="10.28515625" style="11" customWidth="1"/>
    <col min="5642" max="5642" width="4.28515625" style="11" customWidth="1"/>
    <col min="5643" max="5643" width="1.7109375" style="11" customWidth="1"/>
    <col min="5644" max="5645" width="4.28515625" style="11" customWidth="1"/>
    <col min="5646" max="5646" width="1.7109375" style="11" customWidth="1"/>
    <col min="5647" max="5648" width="4.28515625" style="11" customWidth="1"/>
    <col min="5649" max="5649" width="1.7109375" style="11" customWidth="1"/>
    <col min="5650" max="5650" width="4.28515625" style="11" customWidth="1"/>
    <col min="5651" max="5651" width="21.7109375" style="11" customWidth="1"/>
    <col min="5652" max="5652" width="10.28515625" style="11" customWidth="1"/>
    <col min="5653" max="5653" width="2.7109375" style="11" customWidth="1"/>
    <col min="5654" max="5654" width="10.28515625" style="11" customWidth="1"/>
    <col min="5655" max="5662" width="0" style="11" hidden="1" customWidth="1"/>
    <col min="5663" max="5663" width="5.7109375" style="11" customWidth="1"/>
    <col min="5664" max="5664" width="1.7109375" style="11" customWidth="1"/>
    <col min="5665" max="5666" width="5.7109375" style="11" customWidth="1"/>
    <col min="5667" max="5667" width="1.7109375" style="11" customWidth="1"/>
    <col min="5668" max="5669" width="5.7109375" style="11" customWidth="1"/>
    <col min="5670" max="5670" width="1.7109375" style="11" customWidth="1"/>
    <col min="5671" max="5671" width="5.7109375" style="11" customWidth="1"/>
    <col min="5672" max="5888" width="11.42578125" style="11"/>
    <col min="5889" max="5889" width="4.5703125" style="11" customWidth="1"/>
    <col min="5890" max="5891" width="7.28515625" style="11" customWidth="1"/>
    <col min="5892" max="5892" width="5.28515625" style="11" customWidth="1"/>
    <col min="5893" max="5893" width="21.7109375" style="11" customWidth="1"/>
    <col min="5894" max="5894" width="0.85546875" style="11" customWidth="1"/>
    <col min="5895" max="5895" width="10.28515625" style="11" customWidth="1"/>
    <col min="5896" max="5896" width="2.7109375" style="11" customWidth="1"/>
    <col min="5897" max="5897" width="10.28515625" style="11" customWidth="1"/>
    <col min="5898" max="5898" width="4.28515625" style="11" customWidth="1"/>
    <col min="5899" max="5899" width="1.7109375" style="11" customWidth="1"/>
    <col min="5900" max="5901" width="4.28515625" style="11" customWidth="1"/>
    <col min="5902" max="5902" width="1.7109375" style="11" customWidth="1"/>
    <col min="5903" max="5904" width="4.28515625" style="11" customWidth="1"/>
    <col min="5905" max="5905" width="1.7109375" style="11" customWidth="1"/>
    <col min="5906" max="5906" width="4.28515625" style="11" customWidth="1"/>
    <col min="5907" max="5907" width="21.7109375" style="11" customWidth="1"/>
    <col min="5908" max="5908" width="10.28515625" style="11" customWidth="1"/>
    <col min="5909" max="5909" width="2.7109375" style="11" customWidth="1"/>
    <col min="5910" max="5910" width="10.28515625" style="11" customWidth="1"/>
    <col min="5911" max="5918" width="0" style="11" hidden="1" customWidth="1"/>
    <col min="5919" max="5919" width="5.7109375" style="11" customWidth="1"/>
    <col min="5920" max="5920" width="1.7109375" style="11" customWidth="1"/>
    <col min="5921" max="5922" width="5.7109375" style="11" customWidth="1"/>
    <col min="5923" max="5923" width="1.7109375" style="11" customWidth="1"/>
    <col min="5924" max="5925" width="5.7109375" style="11" customWidth="1"/>
    <col min="5926" max="5926" width="1.7109375" style="11" customWidth="1"/>
    <col min="5927" max="5927" width="5.7109375" style="11" customWidth="1"/>
    <col min="5928" max="6144" width="11.42578125" style="11"/>
    <col min="6145" max="6145" width="4.5703125" style="11" customWidth="1"/>
    <col min="6146" max="6147" width="7.28515625" style="11" customWidth="1"/>
    <col min="6148" max="6148" width="5.28515625" style="11" customWidth="1"/>
    <col min="6149" max="6149" width="21.7109375" style="11" customWidth="1"/>
    <col min="6150" max="6150" width="0.85546875" style="11" customWidth="1"/>
    <col min="6151" max="6151" width="10.28515625" style="11" customWidth="1"/>
    <col min="6152" max="6152" width="2.7109375" style="11" customWidth="1"/>
    <col min="6153" max="6153" width="10.28515625" style="11" customWidth="1"/>
    <col min="6154" max="6154" width="4.28515625" style="11" customWidth="1"/>
    <col min="6155" max="6155" width="1.7109375" style="11" customWidth="1"/>
    <col min="6156" max="6157" width="4.28515625" style="11" customWidth="1"/>
    <col min="6158" max="6158" width="1.7109375" style="11" customWidth="1"/>
    <col min="6159" max="6160" width="4.28515625" style="11" customWidth="1"/>
    <col min="6161" max="6161" width="1.7109375" style="11" customWidth="1"/>
    <col min="6162" max="6162" width="4.28515625" style="11" customWidth="1"/>
    <col min="6163" max="6163" width="21.7109375" style="11" customWidth="1"/>
    <col min="6164" max="6164" width="10.28515625" style="11" customWidth="1"/>
    <col min="6165" max="6165" width="2.7109375" style="11" customWidth="1"/>
    <col min="6166" max="6166" width="10.28515625" style="11" customWidth="1"/>
    <col min="6167" max="6174" width="0" style="11" hidden="1" customWidth="1"/>
    <col min="6175" max="6175" width="5.7109375" style="11" customWidth="1"/>
    <col min="6176" max="6176" width="1.7109375" style="11" customWidth="1"/>
    <col min="6177" max="6178" width="5.7109375" style="11" customWidth="1"/>
    <col min="6179" max="6179" width="1.7109375" style="11" customWidth="1"/>
    <col min="6180" max="6181" width="5.7109375" style="11" customWidth="1"/>
    <col min="6182" max="6182" width="1.7109375" style="11" customWidth="1"/>
    <col min="6183" max="6183" width="5.7109375" style="11" customWidth="1"/>
    <col min="6184" max="6400" width="11.42578125" style="11"/>
    <col min="6401" max="6401" width="4.5703125" style="11" customWidth="1"/>
    <col min="6402" max="6403" width="7.28515625" style="11" customWidth="1"/>
    <col min="6404" max="6404" width="5.28515625" style="11" customWidth="1"/>
    <col min="6405" max="6405" width="21.7109375" style="11" customWidth="1"/>
    <col min="6406" max="6406" width="0.85546875" style="11" customWidth="1"/>
    <col min="6407" max="6407" width="10.28515625" style="11" customWidth="1"/>
    <col min="6408" max="6408" width="2.7109375" style="11" customWidth="1"/>
    <col min="6409" max="6409" width="10.28515625" style="11" customWidth="1"/>
    <col min="6410" max="6410" width="4.28515625" style="11" customWidth="1"/>
    <col min="6411" max="6411" width="1.7109375" style="11" customWidth="1"/>
    <col min="6412" max="6413" width="4.28515625" style="11" customWidth="1"/>
    <col min="6414" max="6414" width="1.7109375" style="11" customWidth="1"/>
    <col min="6415" max="6416" width="4.28515625" style="11" customWidth="1"/>
    <col min="6417" max="6417" width="1.7109375" style="11" customWidth="1"/>
    <col min="6418" max="6418" width="4.28515625" style="11" customWidth="1"/>
    <col min="6419" max="6419" width="21.7109375" style="11" customWidth="1"/>
    <col min="6420" max="6420" width="10.28515625" style="11" customWidth="1"/>
    <col min="6421" max="6421" width="2.7109375" style="11" customWidth="1"/>
    <col min="6422" max="6422" width="10.28515625" style="11" customWidth="1"/>
    <col min="6423" max="6430" width="0" style="11" hidden="1" customWidth="1"/>
    <col min="6431" max="6431" width="5.7109375" style="11" customWidth="1"/>
    <col min="6432" max="6432" width="1.7109375" style="11" customWidth="1"/>
    <col min="6433" max="6434" width="5.7109375" style="11" customWidth="1"/>
    <col min="6435" max="6435" width="1.7109375" style="11" customWidth="1"/>
    <col min="6436" max="6437" width="5.7109375" style="11" customWidth="1"/>
    <col min="6438" max="6438" width="1.7109375" style="11" customWidth="1"/>
    <col min="6439" max="6439" width="5.7109375" style="11" customWidth="1"/>
    <col min="6440" max="6656" width="11.42578125" style="11"/>
    <col min="6657" max="6657" width="4.5703125" style="11" customWidth="1"/>
    <col min="6658" max="6659" width="7.28515625" style="11" customWidth="1"/>
    <col min="6660" max="6660" width="5.28515625" style="11" customWidth="1"/>
    <col min="6661" max="6661" width="21.7109375" style="11" customWidth="1"/>
    <col min="6662" max="6662" width="0.85546875" style="11" customWidth="1"/>
    <col min="6663" max="6663" width="10.28515625" style="11" customWidth="1"/>
    <col min="6664" max="6664" width="2.7109375" style="11" customWidth="1"/>
    <col min="6665" max="6665" width="10.28515625" style="11" customWidth="1"/>
    <col min="6666" max="6666" width="4.28515625" style="11" customWidth="1"/>
    <col min="6667" max="6667" width="1.7109375" style="11" customWidth="1"/>
    <col min="6668" max="6669" width="4.28515625" style="11" customWidth="1"/>
    <col min="6670" max="6670" width="1.7109375" style="11" customWidth="1"/>
    <col min="6671" max="6672" width="4.28515625" style="11" customWidth="1"/>
    <col min="6673" max="6673" width="1.7109375" style="11" customWidth="1"/>
    <col min="6674" max="6674" width="4.28515625" style="11" customWidth="1"/>
    <col min="6675" max="6675" width="21.7109375" style="11" customWidth="1"/>
    <col min="6676" max="6676" width="10.28515625" style="11" customWidth="1"/>
    <col min="6677" max="6677" width="2.7109375" style="11" customWidth="1"/>
    <col min="6678" max="6678" width="10.28515625" style="11" customWidth="1"/>
    <col min="6679" max="6686" width="0" style="11" hidden="1" customWidth="1"/>
    <col min="6687" max="6687" width="5.7109375" style="11" customWidth="1"/>
    <col min="6688" max="6688" width="1.7109375" style="11" customWidth="1"/>
    <col min="6689" max="6690" width="5.7109375" style="11" customWidth="1"/>
    <col min="6691" max="6691" width="1.7109375" style="11" customWidth="1"/>
    <col min="6692" max="6693" width="5.7109375" style="11" customWidth="1"/>
    <col min="6694" max="6694" width="1.7109375" style="11" customWidth="1"/>
    <col min="6695" max="6695" width="5.7109375" style="11" customWidth="1"/>
    <col min="6696" max="6912" width="11.42578125" style="11"/>
    <col min="6913" max="6913" width="4.5703125" style="11" customWidth="1"/>
    <col min="6914" max="6915" width="7.28515625" style="11" customWidth="1"/>
    <col min="6916" max="6916" width="5.28515625" style="11" customWidth="1"/>
    <col min="6917" max="6917" width="21.7109375" style="11" customWidth="1"/>
    <col min="6918" max="6918" width="0.85546875" style="11" customWidth="1"/>
    <col min="6919" max="6919" width="10.28515625" style="11" customWidth="1"/>
    <col min="6920" max="6920" width="2.7109375" style="11" customWidth="1"/>
    <col min="6921" max="6921" width="10.28515625" style="11" customWidth="1"/>
    <col min="6922" max="6922" width="4.28515625" style="11" customWidth="1"/>
    <col min="6923" max="6923" width="1.7109375" style="11" customWidth="1"/>
    <col min="6924" max="6925" width="4.28515625" style="11" customWidth="1"/>
    <col min="6926" max="6926" width="1.7109375" style="11" customWidth="1"/>
    <col min="6927" max="6928" width="4.28515625" style="11" customWidth="1"/>
    <col min="6929" max="6929" width="1.7109375" style="11" customWidth="1"/>
    <col min="6930" max="6930" width="4.28515625" style="11" customWidth="1"/>
    <col min="6931" max="6931" width="21.7109375" style="11" customWidth="1"/>
    <col min="6932" max="6932" width="10.28515625" style="11" customWidth="1"/>
    <col min="6933" max="6933" width="2.7109375" style="11" customWidth="1"/>
    <col min="6934" max="6934" width="10.28515625" style="11" customWidth="1"/>
    <col min="6935" max="6942" width="0" style="11" hidden="1" customWidth="1"/>
    <col min="6943" max="6943" width="5.7109375" style="11" customWidth="1"/>
    <col min="6944" max="6944" width="1.7109375" style="11" customWidth="1"/>
    <col min="6945" max="6946" width="5.7109375" style="11" customWidth="1"/>
    <col min="6947" max="6947" width="1.7109375" style="11" customWidth="1"/>
    <col min="6948" max="6949" width="5.7109375" style="11" customWidth="1"/>
    <col min="6950" max="6950" width="1.7109375" style="11" customWidth="1"/>
    <col min="6951" max="6951" width="5.7109375" style="11" customWidth="1"/>
    <col min="6952" max="7168" width="11.42578125" style="11"/>
    <col min="7169" max="7169" width="4.5703125" style="11" customWidth="1"/>
    <col min="7170" max="7171" width="7.28515625" style="11" customWidth="1"/>
    <col min="7172" max="7172" width="5.28515625" style="11" customWidth="1"/>
    <col min="7173" max="7173" width="21.7109375" style="11" customWidth="1"/>
    <col min="7174" max="7174" width="0.85546875" style="11" customWidth="1"/>
    <col min="7175" max="7175" width="10.28515625" style="11" customWidth="1"/>
    <col min="7176" max="7176" width="2.7109375" style="11" customWidth="1"/>
    <col min="7177" max="7177" width="10.28515625" style="11" customWidth="1"/>
    <col min="7178" max="7178" width="4.28515625" style="11" customWidth="1"/>
    <col min="7179" max="7179" width="1.7109375" style="11" customWidth="1"/>
    <col min="7180" max="7181" width="4.28515625" style="11" customWidth="1"/>
    <col min="7182" max="7182" width="1.7109375" style="11" customWidth="1"/>
    <col min="7183" max="7184" width="4.28515625" style="11" customWidth="1"/>
    <col min="7185" max="7185" width="1.7109375" style="11" customWidth="1"/>
    <col min="7186" max="7186" width="4.28515625" style="11" customWidth="1"/>
    <col min="7187" max="7187" width="21.7109375" style="11" customWidth="1"/>
    <col min="7188" max="7188" width="10.28515625" style="11" customWidth="1"/>
    <col min="7189" max="7189" width="2.7109375" style="11" customWidth="1"/>
    <col min="7190" max="7190" width="10.28515625" style="11" customWidth="1"/>
    <col min="7191" max="7198" width="0" style="11" hidden="1" customWidth="1"/>
    <col min="7199" max="7199" width="5.7109375" style="11" customWidth="1"/>
    <col min="7200" max="7200" width="1.7109375" style="11" customWidth="1"/>
    <col min="7201" max="7202" width="5.7109375" style="11" customWidth="1"/>
    <col min="7203" max="7203" width="1.7109375" style="11" customWidth="1"/>
    <col min="7204" max="7205" width="5.7109375" style="11" customWidth="1"/>
    <col min="7206" max="7206" width="1.7109375" style="11" customWidth="1"/>
    <col min="7207" max="7207" width="5.7109375" style="11" customWidth="1"/>
    <col min="7208" max="7424" width="11.42578125" style="11"/>
    <col min="7425" max="7425" width="4.5703125" style="11" customWidth="1"/>
    <col min="7426" max="7427" width="7.28515625" style="11" customWidth="1"/>
    <col min="7428" max="7428" width="5.28515625" style="11" customWidth="1"/>
    <col min="7429" max="7429" width="21.7109375" style="11" customWidth="1"/>
    <col min="7430" max="7430" width="0.85546875" style="11" customWidth="1"/>
    <col min="7431" max="7431" width="10.28515625" style="11" customWidth="1"/>
    <col min="7432" max="7432" width="2.7109375" style="11" customWidth="1"/>
    <col min="7433" max="7433" width="10.28515625" style="11" customWidth="1"/>
    <col min="7434" max="7434" width="4.28515625" style="11" customWidth="1"/>
    <col min="7435" max="7435" width="1.7109375" style="11" customWidth="1"/>
    <col min="7436" max="7437" width="4.28515625" style="11" customWidth="1"/>
    <col min="7438" max="7438" width="1.7109375" style="11" customWidth="1"/>
    <col min="7439" max="7440" width="4.28515625" style="11" customWidth="1"/>
    <col min="7441" max="7441" width="1.7109375" style="11" customWidth="1"/>
    <col min="7442" max="7442" width="4.28515625" style="11" customWidth="1"/>
    <col min="7443" max="7443" width="21.7109375" style="11" customWidth="1"/>
    <col min="7444" max="7444" width="10.28515625" style="11" customWidth="1"/>
    <col min="7445" max="7445" width="2.7109375" style="11" customWidth="1"/>
    <col min="7446" max="7446" width="10.28515625" style="11" customWidth="1"/>
    <col min="7447" max="7454" width="0" style="11" hidden="1" customWidth="1"/>
    <col min="7455" max="7455" width="5.7109375" style="11" customWidth="1"/>
    <col min="7456" max="7456" width="1.7109375" style="11" customWidth="1"/>
    <col min="7457" max="7458" width="5.7109375" style="11" customWidth="1"/>
    <col min="7459" max="7459" width="1.7109375" style="11" customWidth="1"/>
    <col min="7460" max="7461" width="5.7109375" style="11" customWidth="1"/>
    <col min="7462" max="7462" width="1.7109375" style="11" customWidth="1"/>
    <col min="7463" max="7463" width="5.7109375" style="11" customWidth="1"/>
    <col min="7464" max="7680" width="11.42578125" style="11"/>
    <col min="7681" max="7681" width="4.5703125" style="11" customWidth="1"/>
    <col min="7682" max="7683" width="7.28515625" style="11" customWidth="1"/>
    <col min="7684" max="7684" width="5.28515625" style="11" customWidth="1"/>
    <col min="7685" max="7685" width="21.7109375" style="11" customWidth="1"/>
    <col min="7686" max="7686" width="0.85546875" style="11" customWidth="1"/>
    <col min="7687" max="7687" width="10.28515625" style="11" customWidth="1"/>
    <col min="7688" max="7688" width="2.7109375" style="11" customWidth="1"/>
    <col min="7689" max="7689" width="10.28515625" style="11" customWidth="1"/>
    <col min="7690" max="7690" width="4.28515625" style="11" customWidth="1"/>
    <col min="7691" max="7691" width="1.7109375" style="11" customWidth="1"/>
    <col min="7692" max="7693" width="4.28515625" style="11" customWidth="1"/>
    <col min="7694" max="7694" width="1.7109375" style="11" customWidth="1"/>
    <col min="7695" max="7696" width="4.28515625" style="11" customWidth="1"/>
    <col min="7697" max="7697" width="1.7109375" style="11" customWidth="1"/>
    <col min="7698" max="7698" width="4.28515625" style="11" customWidth="1"/>
    <col min="7699" max="7699" width="21.7109375" style="11" customWidth="1"/>
    <col min="7700" max="7700" width="10.28515625" style="11" customWidth="1"/>
    <col min="7701" max="7701" width="2.7109375" style="11" customWidth="1"/>
    <col min="7702" max="7702" width="10.28515625" style="11" customWidth="1"/>
    <col min="7703" max="7710" width="0" style="11" hidden="1" customWidth="1"/>
    <col min="7711" max="7711" width="5.7109375" style="11" customWidth="1"/>
    <col min="7712" max="7712" width="1.7109375" style="11" customWidth="1"/>
    <col min="7713" max="7714" width="5.7109375" style="11" customWidth="1"/>
    <col min="7715" max="7715" width="1.7109375" style="11" customWidth="1"/>
    <col min="7716" max="7717" width="5.7109375" style="11" customWidth="1"/>
    <col min="7718" max="7718" width="1.7109375" style="11" customWidth="1"/>
    <col min="7719" max="7719" width="5.7109375" style="11" customWidth="1"/>
    <col min="7720" max="7936" width="11.42578125" style="11"/>
    <col min="7937" max="7937" width="4.5703125" style="11" customWidth="1"/>
    <col min="7938" max="7939" width="7.28515625" style="11" customWidth="1"/>
    <col min="7940" max="7940" width="5.28515625" style="11" customWidth="1"/>
    <col min="7941" max="7941" width="21.7109375" style="11" customWidth="1"/>
    <col min="7942" max="7942" width="0.85546875" style="11" customWidth="1"/>
    <col min="7943" max="7943" width="10.28515625" style="11" customWidth="1"/>
    <col min="7944" max="7944" width="2.7109375" style="11" customWidth="1"/>
    <col min="7945" max="7945" width="10.28515625" style="11" customWidth="1"/>
    <col min="7946" max="7946" width="4.28515625" style="11" customWidth="1"/>
    <col min="7947" max="7947" width="1.7109375" style="11" customWidth="1"/>
    <col min="7948" max="7949" width="4.28515625" style="11" customWidth="1"/>
    <col min="7950" max="7950" width="1.7109375" style="11" customWidth="1"/>
    <col min="7951" max="7952" width="4.28515625" style="11" customWidth="1"/>
    <col min="7953" max="7953" width="1.7109375" style="11" customWidth="1"/>
    <col min="7954" max="7954" width="4.28515625" style="11" customWidth="1"/>
    <col min="7955" max="7955" width="21.7109375" style="11" customWidth="1"/>
    <col min="7956" max="7956" width="10.28515625" style="11" customWidth="1"/>
    <col min="7957" max="7957" width="2.7109375" style="11" customWidth="1"/>
    <col min="7958" max="7958" width="10.28515625" style="11" customWidth="1"/>
    <col min="7959" max="7966" width="0" style="11" hidden="1" customWidth="1"/>
    <col min="7967" max="7967" width="5.7109375" style="11" customWidth="1"/>
    <col min="7968" max="7968" width="1.7109375" style="11" customWidth="1"/>
    <col min="7969" max="7970" width="5.7109375" style="11" customWidth="1"/>
    <col min="7971" max="7971" width="1.7109375" style="11" customWidth="1"/>
    <col min="7972" max="7973" width="5.7109375" style="11" customWidth="1"/>
    <col min="7974" max="7974" width="1.7109375" style="11" customWidth="1"/>
    <col min="7975" max="7975" width="5.7109375" style="11" customWidth="1"/>
    <col min="7976" max="8192" width="11.42578125" style="11"/>
    <col min="8193" max="8193" width="4.5703125" style="11" customWidth="1"/>
    <col min="8194" max="8195" width="7.28515625" style="11" customWidth="1"/>
    <col min="8196" max="8196" width="5.28515625" style="11" customWidth="1"/>
    <col min="8197" max="8197" width="21.7109375" style="11" customWidth="1"/>
    <col min="8198" max="8198" width="0.85546875" style="11" customWidth="1"/>
    <col min="8199" max="8199" width="10.28515625" style="11" customWidth="1"/>
    <col min="8200" max="8200" width="2.7109375" style="11" customWidth="1"/>
    <col min="8201" max="8201" width="10.28515625" style="11" customWidth="1"/>
    <col min="8202" max="8202" width="4.28515625" style="11" customWidth="1"/>
    <col min="8203" max="8203" width="1.7109375" style="11" customWidth="1"/>
    <col min="8204" max="8205" width="4.28515625" style="11" customWidth="1"/>
    <col min="8206" max="8206" width="1.7109375" style="11" customWidth="1"/>
    <col min="8207" max="8208" width="4.28515625" style="11" customWidth="1"/>
    <col min="8209" max="8209" width="1.7109375" style="11" customWidth="1"/>
    <col min="8210" max="8210" width="4.28515625" style="11" customWidth="1"/>
    <col min="8211" max="8211" width="21.7109375" style="11" customWidth="1"/>
    <col min="8212" max="8212" width="10.28515625" style="11" customWidth="1"/>
    <col min="8213" max="8213" width="2.7109375" style="11" customWidth="1"/>
    <col min="8214" max="8214" width="10.28515625" style="11" customWidth="1"/>
    <col min="8215" max="8222" width="0" style="11" hidden="1" customWidth="1"/>
    <col min="8223" max="8223" width="5.7109375" style="11" customWidth="1"/>
    <col min="8224" max="8224" width="1.7109375" style="11" customWidth="1"/>
    <col min="8225" max="8226" width="5.7109375" style="11" customWidth="1"/>
    <col min="8227" max="8227" width="1.7109375" style="11" customWidth="1"/>
    <col min="8228" max="8229" width="5.7109375" style="11" customWidth="1"/>
    <col min="8230" max="8230" width="1.7109375" style="11" customWidth="1"/>
    <col min="8231" max="8231" width="5.7109375" style="11" customWidth="1"/>
    <col min="8232" max="8448" width="11.42578125" style="11"/>
    <col min="8449" max="8449" width="4.5703125" style="11" customWidth="1"/>
    <col min="8450" max="8451" width="7.28515625" style="11" customWidth="1"/>
    <col min="8452" max="8452" width="5.28515625" style="11" customWidth="1"/>
    <col min="8453" max="8453" width="21.7109375" style="11" customWidth="1"/>
    <col min="8454" max="8454" width="0.85546875" style="11" customWidth="1"/>
    <col min="8455" max="8455" width="10.28515625" style="11" customWidth="1"/>
    <col min="8456" max="8456" width="2.7109375" style="11" customWidth="1"/>
    <col min="8457" max="8457" width="10.28515625" style="11" customWidth="1"/>
    <col min="8458" max="8458" width="4.28515625" style="11" customWidth="1"/>
    <col min="8459" max="8459" width="1.7109375" style="11" customWidth="1"/>
    <col min="8460" max="8461" width="4.28515625" style="11" customWidth="1"/>
    <col min="8462" max="8462" width="1.7109375" style="11" customWidth="1"/>
    <col min="8463" max="8464" width="4.28515625" style="11" customWidth="1"/>
    <col min="8465" max="8465" width="1.7109375" style="11" customWidth="1"/>
    <col min="8466" max="8466" width="4.28515625" style="11" customWidth="1"/>
    <col min="8467" max="8467" width="21.7109375" style="11" customWidth="1"/>
    <col min="8468" max="8468" width="10.28515625" style="11" customWidth="1"/>
    <col min="8469" max="8469" width="2.7109375" style="11" customWidth="1"/>
    <col min="8470" max="8470" width="10.28515625" style="11" customWidth="1"/>
    <col min="8471" max="8478" width="0" style="11" hidden="1" customWidth="1"/>
    <col min="8479" max="8479" width="5.7109375" style="11" customWidth="1"/>
    <col min="8480" max="8480" width="1.7109375" style="11" customWidth="1"/>
    <col min="8481" max="8482" width="5.7109375" style="11" customWidth="1"/>
    <col min="8483" max="8483" width="1.7109375" style="11" customWidth="1"/>
    <col min="8484" max="8485" width="5.7109375" style="11" customWidth="1"/>
    <col min="8486" max="8486" width="1.7109375" style="11" customWidth="1"/>
    <col min="8487" max="8487" width="5.7109375" style="11" customWidth="1"/>
    <col min="8488" max="8704" width="11.42578125" style="11"/>
    <col min="8705" max="8705" width="4.5703125" style="11" customWidth="1"/>
    <col min="8706" max="8707" width="7.28515625" style="11" customWidth="1"/>
    <col min="8708" max="8708" width="5.28515625" style="11" customWidth="1"/>
    <col min="8709" max="8709" width="21.7109375" style="11" customWidth="1"/>
    <col min="8710" max="8710" width="0.85546875" style="11" customWidth="1"/>
    <col min="8711" max="8711" width="10.28515625" style="11" customWidth="1"/>
    <col min="8712" max="8712" width="2.7109375" style="11" customWidth="1"/>
    <col min="8713" max="8713" width="10.28515625" style="11" customWidth="1"/>
    <col min="8714" max="8714" width="4.28515625" style="11" customWidth="1"/>
    <col min="8715" max="8715" width="1.7109375" style="11" customWidth="1"/>
    <col min="8716" max="8717" width="4.28515625" style="11" customWidth="1"/>
    <col min="8718" max="8718" width="1.7109375" style="11" customWidth="1"/>
    <col min="8719" max="8720" width="4.28515625" style="11" customWidth="1"/>
    <col min="8721" max="8721" width="1.7109375" style="11" customWidth="1"/>
    <col min="8722" max="8722" width="4.28515625" style="11" customWidth="1"/>
    <col min="8723" max="8723" width="21.7109375" style="11" customWidth="1"/>
    <col min="8724" max="8724" width="10.28515625" style="11" customWidth="1"/>
    <col min="8725" max="8725" width="2.7109375" style="11" customWidth="1"/>
    <col min="8726" max="8726" width="10.28515625" style="11" customWidth="1"/>
    <col min="8727" max="8734" width="0" style="11" hidden="1" customWidth="1"/>
    <col min="8735" max="8735" width="5.7109375" style="11" customWidth="1"/>
    <col min="8736" max="8736" width="1.7109375" style="11" customWidth="1"/>
    <col min="8737" max="8738" width="5.7109375" style="11" customWidth="1"/>
    <col min="8739" max="8739" width="1.7109375" style="11" customWidth="1"/>
    <col min="8740" max="8741" width="5.7109375" style="11" customWidth="1"/>
    <col min="8742" max="8742" width="1.7109375" style="11" customWidth="1"/>
    <col min="8743" max="8743" width="5.7109375" style="11" customWidth="1"/>
    <col min="8744" max="8960" width="11.42578125" style="11"/>
    <col min="8961" max="8961" width="4.5703125" style="11" customWidth="1"/>
    <col min="8962" max="8963" width="7.28515625" style="11" customWidth="1"/>
    <col min="8964" max="8964" width="5.28515625" style="11" customWidth="1"/>
    <col min="8965" max="8965" width="21.7109375" style="11" customWidth="1"/>
    <col min="8966" max="8966" width="0.85546875" style="11" customWidth="1"/>
    <col min="8967" max="8967" width="10.28515625" style="11" customWidth="1"/>
    <col min="8968" max="8968" width="2.7109375" style="11" customWidth="1"/>
    <col min="8969" max="8969" width="10.28515625" style="11" customWidth="1"/>
    <col min="8970" max="8970" width="4.28515625" style="11" customWidth="1"/>
    <col min="8971" max="8971" width="1.7109375" style="11" customWidth="1"/>
    <col min="8972" max="8973" width="4.28515625" style="11" customWidth="1"/>
    <col min="8974" max="8974" width="1.7109375" style="11" customWidth="1"/>
    <col min="8975" max="8976" width="4.28515625" style="11" customWidth="1"/>
    <col min="8977" max="8977" width="1.7109375" style="11" customWidth="1"/>
    <col min="8978" max="8978" width="4.28515625" style="11" customWidth="1"/>
    <col min="8979" max="8979" width="21.7109375" style="11" customWidth="1"/>
    <col min="8980" max="8980" width="10.28515625" style="11" customWidth="1"/>
    <col min="8981" max="8981" width="2.7109375" style="11" customWidth="1"/>
    <col min="8982" max="8982" width="10.28515625" style="11" customWidth="1"/>
    <col min="8983" max="8990" width="0" style="11" hidden="1" customWidth="1"/>
    <col min="8991" max="8991" width="5.7109375" style="11" customWidth="1"/>
    <col min="8992" max="8992" width="1.7109375" style="11" customWidth="1"/>
    <col min="8993" max="8994" width="5.7109375" style="11" customWidth="1"/>
    <col min="8995" max="8995" width="1.7109375" style="11" customWidth="1"/>
    <col min="8996" max="8997" width="5.7109375" style="11" customWidth="1"/>
    <col min="8998" max="8998" width="1.7109375" style="11" customWidth="1"/>
    <col min="8999" max="8999" width="5.7109375" style="11" customWidth="1"/>
    <col min="9000" max="9216" width="11.42578125" style="11"/>
    <col min="9217" max="9217" width="4.5703125" style="11" customWidth="1"/>
    <col min="9218" max="9219" width="7.28515625" style="11" customWidth="1"/>
    <col min="9220" max="9220" width="5.28515625" style="11" customWidth="1"/>
    <col min="9221" max="9221" width="21.7109375" style="11" customWidth="1"/>
    <col min="9222" max="9222" width="0.85546875" style="11" customWidth="1"/>
    <col min="9223" max="9223" width="10.28515625" style="11" customWidth="1"/>
    <col min="9224" max="9224" width="2.7109375" style="11" customWidth="1"/>
    <col min="9225" max="9225" width="10.28515625" style="11" customWidth="1"/>
    <col min="9226" max="9226" width="4.28515625" style="11" customWidth="1"/>
    <col min="9227" max="9227" width="1.7109375" style="11" customWidth="1"/>
    <col min="9228" max="9229" width="4.28515625" style="11" customWidth="1"/>
    <col min="9230" max="9230" width="1.7109375" style="11" customWidth="1"/>
    <col min="9231" max="9232" width="4.28515625" style="11" customWidth="1"/>
    <col min="9233" max="9233" width="1.7109375" style="11" customWidth="1"/>
    <col min="9234" max="9234" width="4.28515625" style="11" customWidth="1"/>
    <col min="9235" max="9235" width="21.7109375" style="11" customWidth="1"/>
    <col min="9236" max="9236" width="10.28515625" style="11" customWidth="1"/>
    <col min="9237" max="9237" width="2.7109375" style="11" customWidth="1"/>
    <col min="9238" max="9238" width="10.28515625" style="11" customWidth="1"/>
    <col min="9239" max="9246" width="0" style="11" hidden="1" customWidth="1"/>
    <col min="9247" max="9247" width="5.7109375" style="11" customWidth="1"/>
    <col min="9248" max="9248" width="1.7109375" style="11" customWidth="1"/>
    <col min="9249" max="9250" width="5.7109375" style="11" customWidth="1"/>
    <col min="9251" max="9251" width="1.7109375" style="11" customWidth="1"/>
    <col min="9252" max="9253" width="5.7109375" style="11" customWidth="1"/>
    <col min="9254" max="9254" width="1.7109375" style="11" customWidth="1"/>
    <col min="9255" max="9255" width="5.7109375" style="11" customWidth="1"/>
    <col min="9256" max="9472" width="11.42578125" style="11"/>
    <col min="9473" max="9473" width="4.5703125" style="11" customWidth="1"/>
    <col min="9474" max="9475" width="7.28515625" style="11" customWidth="1"/>
    <col min="9476" max="9476" width="5.28515625" style="11" customWidth="1"/>
    <col min="9477" max="9477" width="21.7109375" style="11" customWidth="1"/>
    <col min="9478" max="9478" width="0.85546875" style="11" customWidth="1"/>
    <col min="9479" max="9479" width="10.28515625" style="11" customWidth="1"/>
    <col min="9480" max="9480" width="2.7109375" style="11" customWidth="1"/>
    <col min="9481" max="9481" width="10.28515625" style="11" customWidth="1"/>
    <col min="9482" max="9482" width="4.28515625" style="11" customWidth="1"/>
    <col min="9483" max="9483" width="1.7109375" style="11" customWidth="1"/>
    <col min="9484" max="9485" width="4.28515625" style="11" customWidth="1"/>
    <col min="9486" max="9486" width="1.7109375" style="11" customWidth="1"/>
    <col min="9487" max="9488" width="4.28515625" style="11" customWidth="1"/>
    <col min="9489" max="9489" width="1.7109375" style="11" customWidth="1"/>
    <col min="9490" max="9490" width="4.28515625" style="11" customWidth="1"/>
    <col min="9491" max="9491" width="21.7109375" style="11" customWidth="1"/>
    <col min="9492" max="9492" width="10.28515625" style="11" customWidth="1"/>
    <col min="9493" max="9493" width="2.7109375" style="11" customWidth="1"/>
    <col min="9494" max="9494" width="10.28515625" style="11" customWidth="1"/>
    <col min="9495" max="9502" width="0" style="11" hidden="1" customWidth="1"/>
    <col min="9503" max="9503" width="5.7109375" style="11" customWidth="1"/>
    <col min="9504" max="9504" width="1.7109375" style="11" customWidth="1"/>
    <col min="9505" max="9506" width="5.7109375" style="11" customWidth="1"/>
    <col min="9507" max="9507" width="1.7109375" style="11" customWidth="1"/>
    <col min="9508" max="9509" width="5.7109375" style="11" customWidth="1"/>
    <col min="9510" max="9510" width="1.7109375" style="11" customWidth="1"/>
    <col min="9511" max="9511" width="5.7109375" style="11" customWidth="1"/>
    <col min="9512" max="9728" width="11.42578125" style="11"/>
    <col min="9729" max="9729" width="4.5703125" style="11" customWidth="1"/>
    <col min="9730" max="9731" width="7.28515625" style="11" customWidth="1"/>
    <col min="9732" max="9732" width="5.28515625" style="11" customWidth="1"/>
    <col min="9733" max="9733" width="21.7109375" style="11" customWidth="1"/>
    <col min="9734" max="9734" width="0.85546875" style="11" customWidth="1"/>
    <col min="9735" max="9735" width="10.28515625" style="11" customWidth="1"/>
    <col min="9736" max="9736" width="2.7109375" style="11" customWidth="1"/>
    <col min="9737" max="9737" width="10.28515625" style="11" customWidth="1"/>
    <col min="9738" max="9738" width="4.28515625" style="11" customWidth="1"/>
    <col min="9739" max="9739" width="1.7109375" style="11" customWidth="1"/>
    <col min="9740" max="9741" width="4.28515625" style="11" customWidth="1"/>
    <col min="9742" max="9742" width="1.7109375" style="11" customWidth="1"/>
    <col min="9743" max="9744" width="4.28515625" style="11" customWidth="1"/>
    <col min="9745" max="9745" width="1.7109375" style="11" customWidth="1"/>
    <col min="9746" max="9746" width="4.28515625" style="11" customWidth="1"/>
    <col min="9747" max="9747" width="21.7109375" style="11" customWidth="1"/>
    <col min="9748" max="9748" width="10.28515625" style="11" customWidth="1"/>
    <col min="9749" max="9749" width="2.7109375" style="11" customWidth="1"/>
    <col min="9750" max="9750" width="10.28515625" style="11" customWidth="1"/>
    <col min="9751" max="9758" width="0" style="11" hidden="1" customWidth="1"/>
    <col min="9759" max="9759" width="5.7109375" style="11" customWidth="1"/>
    <col min="9760" max="9760" width="1.7109375" style="11" customWidth="1"/>
    <col min="9761" max="9762" width="5.7109375" style="11" customWidth="1"/>
    <col min="9763" max="9763" width="1.7109375" style="11" customWidth="1"/>
    <col min="9764" max="9765" width="5.7109375" style="11" customWidth="1"/>
    <col min="9766" max="9766" width="1.7109375" style="11" customWidth="1"/>
    <col min="9767" max="9767" width="5.7109375" style="11" customWidth="1"/>
    <col min="9768" max="9984" width="11.42578125" style="11"/>
    <col min="9985" max="9985" width="4.5703125" style="11" customWidth="1"/>
    <col min="9986" max="9987" width="7.28515625" style="11" customWidth="1"/>
    <col min="9988" max="9988" width="5.28515625" style="11" customWidth="1"/>
    <col min="9989" max="9989" width="21.7109375" style="11" customWidth="1"/>
    <col min="9990" max="9990" width="0.85546875" style="11" customWidth="1"/>
    <col min="9991" max="9991" width="10.28515625" style="11" customWidth="1"/>
    <col min="9992" max="9992" width="2.7109375" style="11" customWidth="1"/>
    <col min="9993" max="9993" width="10.28515625" style="11" customWidth="1"/>
    <col min="9994" max="9994" width="4.28515625" style="11" customWidth="1"/>
    <col min="9995" max="9995" width="1.7109375" style="11" customWidth="1"/>
    <col min="9996" max="9997" width="4.28515625" style="11" customWidth="1"/>
    <col min="9998" max="9998" width="1.7109375" style="11" customWidth="1"/>
    <col min="9999" max="10000" width="4.28515625" style="11" customWidth="1"/>
    <col min="10001" max="10001" width="1.7109375" style="11" customWidth="1"/>
    <col min="10002" max="10002" width="4.28515625" style="11" customWidth="1"/>
    <col min="10003" max="10003" width="21.7109375" style="11" customWidth="1"/>
    <col min="10004" max="10004" width="10.28515625" style="11" customWidth="1"/>
    <col min="10005" max="10005" width="2.7109375" style="11" customWidth="1"/>
    <col min="10006" max="10006" width="10.28515625" style="11" customWidth="1"/>
    <col min="10007" max="10014" width="0" style="11" hidden="1" customWidth="1"/>
    <col min="10015" max="10015" width="5.7109375" style="11" customWidth="1"/>
    <col min="10016" max="10016" width="1.7109375" style="11" customWidth="1"/>
    <col min="10017" max="10018" width="5.7109375" style="11" customWidth="1"/>
    <col min="10019" max="10019" width="1.7109375" style="11" customWidth="1"/>
    <col min="10020" max="10021" width="5.7109375" style="11" customWidth="1"/>
    <col min="10022" max="10022" width="1.7109375" style="11" customWidth="1"/>
    <col min="10023" max="10023" width="5.7109375" style="11" customWidth="1"/>
    <col min="10024" max="10240" width="11.42578125" style="11"/>
    <col min="10241" max="10241" width="4.5703125" style="11" customWidth="1"/>
    <col min="10242" max="10243" width="7.28515625" style="11" customWidth="1"/>
    <col min="10244" max="10244" width="5.28515625" style="11" customWidth="1"/>
    <col min="10245" max="10245" width="21.7109375" style="11" customWidth="1"/>
    <col min="10246" max="10246" width="0.85546875" style="11" customWidth="1"/>
    <col min="10247" max="10247" width="10.28515625" style="11" customWidth="1"/>
    <col min="10248" max="10248" width="2.7109375" style="11" customWidth="1"/>
    <col min="10249" max="10249" width="10.28515625" style="11" customWidth="1"/>
    <col min="10250" max="10250" width="4.28515625" style="11" customWidth="1"/>
    <col min="10251" max="10251" width="1.7109375" style="11" customWidth="1"/>
    <col min="10252" max="10253" width="4.28515625" style="11" customWidth="1"/>
    <col min="10254" max="10254" width="1.7109375" style="11" customWidth="1"/>
    <col min="10255" max="10256" width="4.28515625" style="11" customWidth="1"/>
    <col min="10257" max="10257" width="1.7109375" style="11" customWidth="1"/>
    <col min="10258" max="10258" width="4.28515625" style="11" customWidth="1"/>
    <col min="10259" max="10259" width="21.7109375" style="11" customWidth="1"/>
    <col min="10260" max="10260" width="10.28515625" style="11" customWidth="1"/>
    <col min="10261" max="10261" width="2.7109375" style="11" customWidth="1"/>
    <col min="10262" max="10262" width="10.28515625" style="11" customWidth="1"/>
    <col min="10263" max="10270" width="0" style="11" hidden="1" customWidth="1"/>
    <col min="10271" max="10271" width="5.7109375" style="11" customWidth="1"/>
    <col min="10272" max="10272" width="1.7109375" style="11" customWidth="1"/>
    <col min="10273" max="10274" width="5.7109375" style="11" customWidth="1"/>
    <col min="10275" max="10275" width="1.7109375" style="11" customWidth="1"/>
    <col min="10276" max="10277" width="5.7109375" style="11" customWidth="1"/>
    <col min="10278" max="10278" width="1.7109375" style="11" customWidth="1"/>
    <col min="10279" max="10279" width="5.7109375" style="11" customWidth="1"/>
    <col min="10280" max="10496" width="11.42578125" style="11"/>
    <col min="10497" max="10497" width="4.5703125" style="11" customWidth="1"/>
    <col min="10498" max="10499" width="7.28515625" style="11" customWidth="1"/>
    <col min="10500" max="10500" width="5.28515625" style="11" customWidth="1"/>
    <col min="10501" max="10501" width="21.7109375" style="11" customWidth="1"/>
    <col min="10502" max="10502" width="0.85546875" style="11" customWidth="1"/>
    <col min="10503" max="10503" width="10.28515625" style="11" customWidth="1"/>
    <col min="10504" max="10504" width="2.7109375" style="11" customWidth="1"/>
    <col min="10505" max="10505" width="10.28515625" style="11" customWidth="1"/>
    <col min="10506" max="10506" width="4.28515625" style="11" customWidth="1"/>
    <col min="10507" max="10507" width="1.7109375" style="11" customWidth="1"/>
    <col min="10508" max="10509" width="4.28515625" style="11" customWidth="1"/>
    <col min="10510" max="10510" width="1.7109375" style="11" customWidth="1"/>
    <col min="10511" max="10512" width="4.28515625" style="11" customWidth="1"/>
    <col min="10513" max="10513" width="1.7109375" style="11" customWidth="1"/>
    <col min="10514" max="10514" width="4.28515625" style="11" customWidth="1"/>
    <col min="10515" max="10515" width="21.7109375" style="11" customWidth="1"/>
    <col min="10516" max="10516" width="10.28515625" style="11" customWidth="1"/>
    <col min="10517" max="10517" width="2.7109375" style="11" customWidth="1"/>
    <col min="10518" max="10518" width="10.28515625" style="11" customWidth="1"/>
    <col min="10519" max="10526" width="0" style="11" hidden="1" customWidth="1"/>
    <col min="10527" max="10527" width="5.7109375" style="11" customWidth="1"/>
    <col min="10528" max="10528" width="1.7109375" style="11" customWidth="1"/>
    <col min="10529" max="10530" width="5.7109375" style="11" customWidth="1"/>
    <col min="10531" max="10531" width="1.7109375" style="11" customWidth="1"/>
    <col min="10532" max="10533" width="5.7109375" style="11" customWidth="1"/>
    <col min="10534" max="10534" width="1.7109375" style="11" customWidth="1"/>
    <col min="10535" max="10535" width="5.7109375" style="11" customWidth="1"/>
    <col min="10536" max="10752" width="11.42578125" style="11"/>
    <col min="10753" max="10753" width="4.5703125" style="11" customWidth="1"/>
    <col min="10754" max="10755" width="7.28515625" style="11" customWidth="1"/>
    <col min="10756" max="10756" width="5.28515625" style="11" customWidth="1"/>
    <col min="10757" max="10757" width="21.7109375" style="11" customWidth="1"/>
    <col min="10758" max="10758" width="0.85546875" style="11" customWidth="1"/>
    <col min="10759" max="10759" width="10.28515625" style="11" customWidth="1"/>
    <col min="10760" max="10760" width="2.7109375" style="11" customWidth="1"/>
    <col min="10761" max="10761" width="10.28515625" style="11" customWidth="1"/>
    <col min="10762" max="10762" width="4.28515625" style="11" customWidth="1"/>
    <col min="10763" max="10763" width="1.7109375" style="11" customWidth="1"/>
    <col min="10764" max="10765" width="4.28515625" style="11" customWidth="1"/>
    <col min="10766" max="10766" width="1.7109375" style="11" customWidth="1"/>
    <col min="10767" max="10768" width="4.28515625" style="11" customWidth="1"/>
    <col min="10769" max="10769" width="1.7109375" style="11" customWidth="1"/>
    <col min="10770" max="10770" width="4.28515625" style="11" customWidth="1"/>
    <col min="10771" max="10771" width="21.7109375" style="11" customWidth="1"/>
    <col min="10772" max="10772" width="10.28515625" style="11" customWidth="1"/>
    <col min="10773" max="10773" width="2.7109375" style="11" customWidth="1"/>
    <col min="10774" max="10774" width="10.28515625" style="11" customWidth="1"/>
    <col min="10775" max="10782" width="0" style="11" hidden="1" customWidth="1"/>
    <col min="10783" max="10783" width="5.7109375" style="11" customWidth="1"/>
    <col min="10784" max="10784" width="1.7109375" style="11" customWidth="1"/>
    <col min="10785" max="10786" width="5.7109375" style="11" customWidth="1"/>
    <col min="10787" max="10787" width="1.7109375" style="11" customWidth="1"/>
    <col min="10788" max="10789" width="5.7109375" style="11" customWidth="1"/>
    <col min="10790" max="10790" width="1.7109375" style="11" customWidth="1"/>
    <col min="10791" max="10791" width="5.7109375" style="11" customWidth="1"/>
    <col min="10792" max="11008" width="11.42578125" style="11"/>
    <col min="11009" max="11009" width="4.5703125" style="11" customWidth="1"/>
    <col min="11010" max="11011" width="7.28515625" style="11" customWidth="1"/>
    <col min="11012" max="11012" width="5.28515625" style="11" customWidth="1"/>
    <col min="11013" max="11013" width="21.7109375" style="11" customWidth="1"/>
    <col min="11014" max="11014" width="0.85546875" style="11" customWidth="1"/>
    <col min="11015" max="11015" width="10.28515625" style="11" customWidth="1"/>
    <col min="11016" max="11016" width="2.7109375" style="11" customWidth="1"/>
    <col min="11017" max="11017" width="10.28515625" style="11" customWidth="1"/>
    <col min="11018" max="11018" width="4.28515625" style="11" customWidth="1"/>
    <col min="11019" max="11019" width="1.7109375" style="11" customWidth="1"/>
    <col min="11020" max="11021" width="4.28515625" style="11" customWidth="1"/>
    <col min="11022" max="11022" width="1.7109375" style="11" customWidth="1"/>
    <col min="11023" max="11024" width="4.28515625" style="11" customWidth="1"/>
    <col min="11025" max="11025" width="1.7109375" style="11" customWidth="1"/>
    <col min="11026" max="11026" width="4.28515625" style="11" customWidth="1"/>
    <col min="11027" max="11027" width="21.7109375" style="11" customWidth="1"/>
    <col min="11028" max="11028" width="10.28515625" style="11" customWidth="1"/>
    <col min="11029" max="11029" width="2.7109375" style="11" customWidth="1"/>
    <col min="11030" max="11030" width="10.28515625" style="11" customWidth="1"/>
    <col min="11031" max="11038" width="0" style="11" hidden="1" customWidth="1"/>
    <col min="11039" max="11039" width="5.7109375" style="11" customWidth="1"/>
    <col min="11040" max="11040" width="1.7109375" style="11" customWidth="1"/>
    <col min="11041" max="11042" width="5.7109375" style="11" customWidth="1"/>
    <col min="11043" max="11043" width="1.7109375" style="11" customWidth="1"/>
    <col min="11044" max="11045" width="5.7109375" style="11" customWidth="1"/>
    <col min="11046" max="11046" width="1.7109375" style="11" customWidth="1"/>
    <col min="11047" max="11047" width="5.7109375" style="11" customWidth="1"/>
    <col min="11048" max="11264" width="11.42578125" style="11"/>
    <col min="11265" max="11265" width="4.5703125" style="11" customWidth="1"/>
    <col min="11266" max="11267" width="7.28515625" style="11" customWidth="1"/>
    <col min="11268" max="11268" width="5.28515625" style="11" customWidth="1"/>
    <col min="11269" max="11269" width="21.7109375" style="11" customWidth="1"/>
    <col min="11270" max="11270" width="0.85546875" style="11" customWidth="1"/>
    <col min="11271" max="11271" width="10.28515625" style="11" customWidth="1"/>
    <col min="11272" max="11272" width="2.7109375" style="11" customWidth="1"/>
    <col min="11273" max="11273" width="10.28515625" style="11" customWidth="1"/>
    <col min="11274" max="11274" width="4.28515625" style="11" customWidth="1"/>
    <col min="11275" max="11275" width="1.7109375" style="11" customWidth="1"/>
    <col min="11276" max="11277" width="4.28515625" style="11" customWidth="1"/>
    <col min="11278" max="11278" width="1.7109375" style="11" customWidth="1"/>
    <col min="11279" max="11280" width="4.28515625" style="11" customWidth="1"/>
    <col min="11281" max="11281" width="1.7109375" style="11" customWidth="1"/>
    <col min="11282" max="11282" width="4.28515625" style="11" customWidth="1"/>
    <col min="11283" max="11283" width="21.7109375" style="11" customWidth="1"/>
    <col min="11284" max="11284" width="10.28515625" style="11" customWidth="1"/>
    <col min="11285" max="11285" width="2.7109375" style="11" customWidth="1"/>
    <col min="11286" max="11286" width="10.28515625" style="11" customWidth="1"/>
    <col min="11287" max="11294" width="0" style="11" hidden="1" customWidth="1"/>
    <col min="11295" max="11295" width="5.7109375" style="11" customWidth="1"/>
    <col min="11296" max="11296" width="1.7109375" style="11" customWidth="1"/>
    <col min="11297" max="11298" width="5.7109375" style="11" customWidth="1"/>
    <col min="11299" max="11299" width="1.7109375" style="11" customWidth="1"/>
    <col min="11300" max="11301" width="5.7109375" style="11" customWidth="1"/>
    <col min="11302" max="11302" width="1.7109375" style="11" customWidth="1"/>
    <col min="11303" max="11303" width="5.7109375" style="11" customWidth="1"/>
    <col min="11304" max="11520" width="11.42578125" style="11"/>
    <col min="11521" max="11521" width="4.5703125" style="11" customWidth="1"/>
    <col min="11522" max="11523" width="7.28515625" style="11" customWidth="1"/>
    <col min="11524" max="11524" width="5.28515625" style="11" customWidth="1"/>
    <col min="11525" max="11525" width="21.7109375" style="11" customWidth="1"/>
    <col min="11526" max="11526" width="0.85546875" style="11" customWidth="1"/>
    <col min="11527" max="11527" width="10.28515625" style="11" customWidth="1"/>
    <col min="11528" max="11528" width="2.7109375" style="11" customWidth="1"/>
    <col min="11529" max="11529" width="10.28515625" style="11" customWidth="1"/>
    <col min="11530" max="11530" width="4.28515625" style="11" customWidth="1"/>
    <col min="11531" max="11531" width="1.7109375" style="11" customWidth="1"/>
    <col min="11532" max="11533" width="4.28515625" style="11" customWidth="1"/>
    <col min="11534" max="11534" width="1.7109375" style="11" customWidth="1"/>
    <col min="11535" max="11536" width="4.28515625" style="11" customWidth="1"/>
    <col min="11537" max="11537" width="1.7109375" style="11" customWidth="1"/>
    <col min="11538" max="11538" width="4.28515625" style="11" customWidth="1"/>
    <col min="11539" max="11539" width="21.7109375" style="11" customWidth="1"/>
    <col min="11540" max="11540" width="10.28515625" style="11" customWidth="1"/>
    <col min="11541" max="11541" width="2.7109375" style="11" customWidth="1"/>
    <col min="11542" max="11542" width="10.28515625" style="11" customWidth="1"/>
    <col min="11543" max="11550" width="0" style="11" hidden="1" customWidth="1"/>
    <col min="11551" max="11551" width="5.7109375" style="11" customWidth="1"/>
    <col min="11552" max="11552" width="1.7109375" style="11" customWidth="1"/>
    <col min="11553" max="11554" width="5.7109375" style="11" customWidth="1"/>
    <col min="11555" max="11555" width="1.7109375" style="11" customWidth="1"/>
    <col min="11556" max="11557" width="5.7109375" style="11" customWidth="1"/>
    <col min="11558" max="11558" width="1.7109375" style="11" customWidth="1"/>
    <col min="11559" max="11559" width="5.7109375" style="11" customWidth="1"/>
    <col min="11560" max="11776" width="11.42578125" style="11"/>
    <col min="11777" max="11777" width="4.5703125" style="11" customWidth="1"/>
    <col min="11778" max="11779" width="7.28515625" style="11" customWidth="1"/>
    <col min="11780" max="11780" width="5.28515625" style="11" customWidth="1"/>
    <col min="11781" max="11781" width="21.7109375" style="11" customWidth="1"/>
    <col min="11782" max="11782" width="0.85546875" style="11" customWidth="1"/>
    <col min="11783" max="11783" width="10.28515625" style="11" customWidth="1"/>
    <col min="11784" max="11784" width="2.7109375" style="11" customWidth="1"/>
    <col min="11785" max="11785" width="10.28515625" style="11" customWidth="1"/>
    <col min="11786" max="11786" width="4.28515625" style="11" customWidth="1"/>
    <col min="11787" max="11787" width="1.7109375" style="11" customWidth="1"/>
    <col min="11788" max="11789" width="4.28515625" style="11" customWidth="1"/>
    <col min="11790" max="11790" width="1.7109375" style="11" customWidth="1"/>
    <col min="11791" max="11792" width="4.28515625" style="11" customWidth="1"/>
    <col min="11793" max="11793" width="1.7109375" style="11" customWidth="1"/>
    <col min="11794" max="11794" width="4.28515625" style="11" customWidth="1"/>
    <col min="11795" max="11795" width="21.7109375" style="11" customWidth="1"/>
    <col min="11796" max="11796" width="10.28515625" style="11" customWidth="1"/>
    <col min="11797" max="11797" width="2.7109375" style="11" customWidth="1"/>
    <col min="11798" max="11798" width="10.28515625" style="11" customWidth="1"/>
    <col min="11799" max="11806" width="0" style="11" hidden="1" customWidth="1"/>
    <col min="11807" max="11807" width="5.7109375" style="11" customWidth="1"/>
    <col min="11808" max="11808" width="1.7109375" style="11" customWidth="1"/>
    <col min="11809" max="11810" width="5.7109375" style="11" customWidth="1"/>
    <col min="11811" max="11811" width="1.7109375" style="11" customWidth="1"/>
    <col min="11812" max="11813" width="5.7109375" style="11" customWidth="1"/>
    <col min="11814" max="11814" width="1.7109375" style="11" customWidth="1"/>
    <col min="11815" max="11815" width="5.7109375" style="11" customWidth="1"/>
    <col min="11816" max="12032" width="11.42578125" style="11"/>
    <col min="12033" max="12033" width="4.5703125" style="11" customWidth="1"/>
    <col min="12034" max="12035" width="7.28515625" style="11" customWidth="1"/>
    <col min="12036" max="12036" width="5.28515625" style="11" customWidth="1"/>
    <col min="12037" max="12037" width="21.7109375" style="11" customWidth="1"/>
    <col min="12038" max="12038" width="0.85546875" style="11" customWidth="1"/>
    <col min="12039" max="12039" width="10.28515625" style="11" customWidth="1"/>
    <col min="12040" max="12040" width="2.7109375" style="11" customWidth="1"/>
    <col min="12041" max="12041" width="10.28515625" style="11" customWidth="1"/>
    <col min="12042" max="12042" width="4.28515625" style="11" customWidth="1"/>
    <col min="12043" max="12043" width="1.7109375" style="11" customWidth="1"/>
    <col min="12044" max="12045" width="4.28515625" style="11" customWidth="1"/>
    <col min="12046" max="12046" width="1.7109375" style="11" customWidth="1"/>
    <col min="12047" max="12048" width="4.28515625" style="11" customWidth="1"/>
    <col min="12049" max="12049" width="1.7109375" style="11" customWidth="1"/>
    <col min="12050" max="12050" width="4.28515625" style="11" customWidth="1"/>
    <col min="12051" max="12051" width="21.7109375" style="11" customWidth="1"/>
    <col min="12052" max="12052" width="10.28515625" style="11" customWidth="1"/>
    <col min="12053" max="12053" width="2.7109375" style="11" customWidth="1"/>
    <col min="12054" max="12054" width="10.28515625" style="11" customWidth="1"/>
    <col min="12055" max="12062" width="0" style="11" hidden="1" customWidth="1"/>
    <col min="12063" max="12063" width="5.7109375" style="11" customWidth="1"/>
    <col min="12064" max="12064" width="1.7109375" style="11" customWidth="1"/>
    <col min="12065" max="12066" width="5.7109375" style="11" customWidth="1"/>
    <col min="12067" max="12067" width="1.7109375" style="11" customWidth="1"/>
    <col min="12068" max="12069" width="5.7109375" style="11" customWidth="1"/>
    <col min="12070" max="12070" width="1.7109375" style="11" customWidth="1"/>
    <col min="12071" max="12071" width="5.7109375" style="11" customWidth="1"/>
    <col min="12072" max="12288" width="11.42578125" style="11"/>
    <col min="12289" max="12289" width="4.5703125" style="11" customWidth="1"/>
    <col min="12290" max="12291" width="7.28515625" style="11" customWidth="1"/>
    <col min="12292" max="12292" width="5.28515625" style="11" customWidth="1"/>
    <col min="12293" max="12293" width="21.7109375" style="11" customWidth="1"/>
    <col min="12294" max="12294" width="0.85546875" style="11" customWidth="1"/>
    <col min="12295" max="12295" width="10.28515625" style="11" customWidth="1"/>
    <col min="12296" max="12296" width="2.7109375" style="11" customWidth="1"/>
    <col min="12297" max="12297" width="10.28515625" style="11" customWidth="1"/>
    <col min="12298" max="12298" width="4.28515625" style="11" customWidth="1"/>
    <col min="12299" max="12299" width="1.7109375" style="11" customWidth="1"/>
    <col min="12300" max="12301" width="4.28515625" style="11" customWidth="1"/>
    <col min="12302" max="12302" width="1.7109375" style="11" customWidth="1"/>
    <col min="12303" max="12304" width="4.28515625" style="11" customWidth="1"/>
    <col min="12305" max="12305" width="1.7109375" style="11" customWidth="1"/>
    <col min="12306" max="12306" width="4.28515625" style="11" customWidth="1"/>
    <col min="12307" max="12307" width="21.7109375" style="11" customWidth="1"/>
    <col min="12308" max="12308" width="10.28515625" style="11" customWidth="1"/>
    <col min="12309" max="12309" width="2.7109375" style="11" customWidth="1"/>
    <col min="12310" max="12310" width="10.28515625" style="11" customWidth="1"/>
    <col min="12311" max="12318" width="0" style="11" hidden="1" customWidth="1"/>
    <col min="12319" max="12319" width="5.7109375" style="11" customWidth="1"/>
    <col min="12320" max="12320" width="1.7109375" style="11" customWidth="1"/>
    <col min="12321" max="12322" width="5.7109375" style="11" customWidth="1"/>
    <col min="12323" max="12323" width="1.7109375" style="11" customWidth="1"/>
    <col min="12324" max="12325" width="5.7109375" style="11" customWidth="1"/>
    <col min="12326" max="12326" width="1.7109375" style="11" customWidth="1"/>
    <col min="12327" max="12327" width="5.7109375" style="11" customWidth="1"/>
    <col min="12328" max="12544" width="11.42578125" style="11"/>
    <col min="12545" max="12545" width="4.5703125" style="11" customWidth="1"/>
    <col min="12546" max="12547" width="7.28515625" style="11" customWidth="1"/>
    <col min="12548" max="12548" width="5.28515625" style="11" customWidth="1"/>
    <col min="12549" max="12549" width="21.7109375" style="11" customWidth="1"/>
    <col min="12550" max="12550" width="0.85546875" style="11" customWidth="1"/>
    <col min="12551" max="12551" width="10.28515625" style="11" customWidth="1"/>
    <col min="12552" max="12552" width="2.7109375" style="11" customWidth="1"/>
    <col min="12553" max="12553" width="10.28515625" style="11" customWidth="1"/>
    <col min="12554" max="12554" width="4.28515625" style="11" customWidth="1"/>
    <col min="12555" max="12555" width="1.7109375" style="11" customWidth="1"/>
    <col min="12556" max="12557" width="4.28515625" style="11" customWidth="1"/>
    <col min="12558" max="12558" width="1.7109375" style="11" customWidth="1"/>
    <col min="12559" max="12560" width="4.28515625" style="11" customWidth="1"/>
    <col min="12561" max="12561" width="1.7109375" style="11" customWidth="1"/>
    <col min="12562" max="12562" width="4.28515625" style="11" customWidth="1"/>
    <col min="12563" max="12563" width="21.7109375" style="11" customWidth="1"/>
    <col min="12564" max="12564" width="10.28515625" style="11" customWidth="1"/>
    <col min="12565" max="12565" width="2.7109375" style="11" customWidth="1"/>
    <col min="12566" max="12566" width="10.28515625" style="11" customWidth="1"/>
    <col min="12567" max="12574" width="0" style="11" hidden="1" customWidth="1"/>
    <col min="12575" max="12575" width="5.7109375" style="11" customWidth="1"/>
    <col min="12576" max="12576" width="1.7109375" style="11" customWidth="1"/>
    <col min="12577" max="12578" width="5.7109375" style="11" customWidth="1"/>
    <col min="12579" max="12579" width="1.7109375" style="11" customWidth="1"/>
    <col min="12580" max="12581" width="5.7109375" style="11" customWidth="1"/>
    <col min="12582" max="12582" width="1.7109375" style="11" customWidth="1"/>
    <col min="12583" max="12583" width="5.7109375" style="11" customWidth="1"/>
    <col min="12584" max="12800" width="11.42578125" style="11"/>
    <col min="12801" max="12801" width="4.5703125" style="11" customWidth="1"/>
    <col min="12802" max="12803" width="7.28515625" style="11" customWidth="1"/>
    <col min="12804" max="12804" width="5.28515625" style="11" customWidth="1"/>
    <col min="12805" max="12805" width="21.7109375" style="11" customWidth="1"/>
    <col min="12806" max="12806" width="0.85546875" style="11" customWidth="1"/>
    <col min="12807" max="12807" width="10.28515625" style="11" customWidth="1"/>
    <col min="12808" max="12808" width="2.7109375" style="11" customWidth="1"/>
    <col min="12809" max="12809" width="10.28515625" style="11" customWidth="1"/>
    <col min="12810" max="12810" width="4.28515625" style="11" customWidth="1"/>
    <col min="12811" max="12811" width="1.7109375" style="11" customWidth="1"/>
    <col min="12812" max="12813" width="4.28515625" style="11" customWidth="1"/>
    <col min="12814" max="12814" width="1.7109375" style="11" customWidth="1"/>
    <col min="12815" max="12816" width="4.28515625" style="11" customWidth="1"/>
    <col min="12817" max="12817" width="1.7109375" style="11" customWidth="1"/>
    <col min="12818" max="12818" width="4.28515625" style="11" customWidth="1"/>
    <col min="12819" max="12819" width="21.7109375" style="11" customWidth="1"/>
    <col min="12820" max="12820" width="10.28515625" style="11" customWidth="1"/>
    <col min="12821" max="12821" width="2.7109375" style="11" customWidth="1"/>
    <col min="12822" max="12822" width="10.28515625" style="11" customWidth="1"/>
    <col min="12823" max="12830" width="0" style="11" hidden="1" customWidth="1"/>
    <col min="12831" max="12831" width="5.7109375" style="11" customWidth="1"/>
    <col min="12832" max="12832" width="1.7109375" style="11" customWidth="1"/>
    <col min="12833" max="12834" width="5.7109375" style="11" customWidth="1"/>
    <col min="12835" max="12835" width="1.7109375" style="11" customWidth="1"/>
    <col min="12836" max="12837" width="5.7109375" style="11" customWidth="1"/>
    <col min="12838" max="12838" width="1.7109375" style="11" customWidth="1"/>
    <col min="12839" max="12839" width="5.7109375" style="11" customWidth="1"/>
    <col min="12840" max="13056" width="11.42578125" style="11"/>
    <col min="13057" max="13057" width="4.5703125" style="11" customWidth="1"/>
    <col min="13058" max="13059" width="7.28515625" style="11" customWidth="1"/>
    <col min="13060" max="13060" width="5.28515625" style="11" customWidth="1"/>
    <col min="13061" max="13061" width="21.7109375" style="11" customWidth="1"/>
    <col min="13062" max="13062" width="0.85546875" style="11" customWidth="1"/>
    <col min="13063" max="13063" width="10.28515625" style="11" customWidth="1"/>
    <col min="13064" max="13064" width="2.7109375" style="11" customWidth="1"/>
    <col min="13065" max="13065" width="10.28515625" style="11" customWidth="1"/>
    <col min="13066" max="13066" width="4.28515625" style="11" customWidth="1"/>
    <col min="13067" max="13067" width="1.7109375" style="11" customWidth="1"/>
    <col min="13068" max="13069" width="4.28515625" style="11" customWidth="1"/>
    <col min="13070" max="13070" width="1.7109375" style="11" customWidth="1"/>
    <col min="13071" max="13072" width="4.28515625" style="11" customWidth="1"/>
    <col min="13073" max="13073" width="1.7109375" style="11" customWidth="1"/>
    <col min="13074" max="13074" width="4.28515625" style="11" customWidth="1"/>
    <col min="13075" max="13075" width="21.7109375" style="11" customWidth="1"/>
    <col min="13076" max="13076" width="10.28515625" style="11" customWidth="1"/>
    <col min="13077" max="13077" width="2.7109375" style="11" customWidth="1"/>
    <col min="13078" max="13078" width="10.28515625" style="11" customWidth="1"/>
    <col min="13079" max="13086" width="0" style="11" hidden="1" customWidth="1"/>
    <col min="13087" max="13087" width="5.7109375" style="11" customWidth="1"/>
    <col min="13088" max="13088" width="1.7109375" style="11" customWidth="1"/>
    <col min="13089" max="13090" width="5.7109375" style="11" customWidth="1"/>
    <col min="13091" max="13091" width="1.7109375" style="11" customWidth="1"/>
    <col min="13092" max="13093" width="5.7109375" style="11" customWidth="1"/>
    <col min="13094" max="13094" width="1.7109375" style="11" customWidth="1"/>
    <col min="13095" max="13095" width="5.7109375" style="11" customWidth="1"/>
    <col min="13096" max="13312" width="11.42578125" style="11"/>
    <col min="13313" max="13313" width="4.5703125" style="11" customWidth="1"/>
    <col min="13314" max="13315" width="7.28515625" style="11" customWidth="1"/>
    <col min="13316" max="13316" width="5.28515625" style="11" customWidth="1"/>
    <col min="13317" max="13317" width="21.7109375" style="11" customWidth="1"/>
    <col min="13318" max="13318" width="0.85546875" style="11" customWidth="1"/>
    <col min="13319" max="13319" width="10.28515625" style="11" customWidth="1"/>
    <col min="13320" max="13320" width="2.7109375" style="11" customWidth="1"/>
    <col min="13321" max="13321" width="10.28515625" style="11" customWidth="1"/>
    <col min="13322" max="13322" width="4.28515625" style="11" customWidth="1"/>
    <col min="13323" max="13323" width="1.7109375" style="11" customWidth="1"/>
    <col min="13324" max="13325" width="4.28515625" style="11" customWidth="1"/>
    <col min="13326" max="13326" width="1.7109375" style="11" customWidth="1"/>
    <col min="13327" max="13328" width="4.28515625" style="11" customWidth="1"/>
    <col min="13329" max="13329" width="1.7109375" style="11" customWidth="1"/>
    <col min="13330" max="13330" width="4.28515625" style="11" customWidth="1"/>
    <col min="13331" max="13331" width="21.7109375" style="11" customWidth="1"/>
    <col min="13332" max="13332" width="10.28515625" style="11" customWidth="1"/>
    <col min="13333" max="13333" width="2.7109375" style="11" customWidth="1"/>
    <col min="13334" max="13334" width="10.28515625" style="11" customWidth="1"/>
    <col min="13335" max="13342" width="0" style="11" hidden="1" customWidth="1"/>
    <col min="13343" max="13343" width="5.7109375" style="11" customWidth="1"/>
    <col min="13344" max="13344" width="1.7109375" style="11" customWidth="1"/>
    <col min="13345" max="13346" width="5.7109375" style="11" customWidth="1"/>
    <col min="13347" max="13347" width="1.7109375" style="11" customWidth="1"/>
    <col min="13348" max="13349" width="5.7109375" style="11" customWidth="1"/>
    <col min="13350" max="13350" width="1.7109375" style="11" customWidth="1"/>
    <col min="13351" max="13351" width="5.7109375" style="11" customWidth="1"/>
    <col min="13352" max="13568" width="11.42578125" style="11"/>
    <col min="13569" max="13569" width="4.5703125" style="11" customWidth="1"/>
    <col min="13570" max="13571" width="7.28515625" style="11" customWidth="1"/>
    <col min="13572" max="13572" width="5.28515625" style="11" customWidth="1"/>
    <col min="13573" max="13573" width="21.7109375" style="11" customWidth="1"/>
    <col min="13574" max="13574" width="0.85546875" style="11" customWidth="1"/>
    <col min="13575" max="13575" width="10.28515625" style="11" customWidth="1"/>
    <col min="13576" max="13576" width="2.7109375" style="11" customWidth="1"/>
    <col min="13577" max="13577" width="10.28515625" style="11" customWidth="1"/>
    <col min="13578" max="13578" width="4.28515625" style="11" customWidth="1"/>
    <col min="13579" max="13579" width="1.7109375" style="11" customWidth="1"/>
    <col min="13580" max="13581" width="4.28515625" style="11" customWidth="1"/>
    <col min="13582" max="13582" width="1.7109375" style="11" customWidth="1"/>
    <col min="13583" max="13584" width="4.28515625" style="11" customWidth="1"/>
    <col min="13585" max="13585" width="1.7109375" style="11" customWidth="1"/>
    <col min="13586" max="13586" width="4.28515625" style="11" customWidth="1"/>
    <col min="13587" max="13587" width="21.7109375" style="11" customWidth="1"/>
    <col min="13588" max="13588" width="10.28515625" style="11" customWidth="1"/>
    <col min="13589" max="13589" width="2.7109375" style="11" customWidth="1"/>
    <col min="13590" max="13590" width="10.28515625" style="11" customWidth="1"/>
    <col min="13591" max="13598" width="0" style="11" hidden="1" customWidth="1"/>
    <col min="13599" max="13599" width="5.7109375" style="11" customWidth="1"/>
    <col min="13600" max="13600" width="1.7109375" style="11" customWidth="1"/>
    <col min="13601" max="13602" width="5.7109375" style="11" customWidth="1"/>
    <col min="13603" max="13603" width="1.7109375" style="11" customWidth="1"/>
    <col min="13604" max="13605" width="5.7109375" style="11" customWidth="1"/>
    <col min="13606" max="13606" width="1.7109375" style="11" customWidth="1"/>
    <col min="13607" max="13607" width="5.7109375" style="11" customWidth="1"/>
    <col min="13608" max="13824" width="11.42578125" style="11"/>
    <col min="13825" max="13825" width="4.5703125" style="11" customWidth="1"/>
    <col min="13826" max="13827" width="7.28515625" style="11" customWidth="1"/>
    <col min="13828" max="13828" width="5.28515625" style="11" customWidth="1"/>
    <col min="13829" max="13829" width="21.7109375" style="11" customWidth="1"/>
    <col min="13830" max="13830" width="0.85546875" style="11" customWidth="1"/>
    <col min="13831" max="13831" width="10.28515625" style="11" customWidth="1"/>
    <col min="13832" max="13832" width="2.7109375" style="11" customWidth="1"/>
    <col min="13833" max="13833" width="10.28515625" style="11" customWidth="1"/>
    <col min="13834" max="13834" width="4.28515625" style="11" customWidth="1"/>
    <col min="13835" max="13835" width="1.7109375" style="11" customWidth="1"/>
    <col min="13836" max="13837" width="4.28515625" style="11" customWidth="1"/>
    <col min="13838" max="13838" width="1.7109375" style="11" customWidth="1"/>
    <col min="13839" max="13840" width="4.28515625" style="11" customWidth="1"/>
    <col min="13841" max="13841" width="1.7109375" style="11" customWidth="1"/>
    <col min="13842" max="13842" width="4.28515625" style="11" customWidth="1"/>
    <col min="13843" max="13843" width="21.7109375" style="11" customWidth="1"/>
    <col min="13844" max="13844" width="10.28515625" style="11" customWidth="1"/>
    <col min="13845" max="13845" width="2.7109375" style="11" customWidth="1"/>
    <col min="13846" max="13846" width="10.28515625" style="11" customWidth="1"/>
    <col min="13847" max="13854" width="0" style="11" hidden="1" customWidth="1"/>
    <col min="13855" max="13855" width="5.7109375" style="11" customWidth="1"/>
    <col min="13856" max="13856" width="1.7109375" style="11" customWidth="1"/>
    <col min="13857" max="13858" width="5.7109375" style="11" customWidth="1"/>
    <col min="13859" max="13859" width="1.7109375" style="11" customWidth="1"/>
    <col min="13860" max="13861" width="5.7109375" style="11" customWidth="1"/>
    <col min="13862" max="13862" width="1.7109375" style="11" customWidth="1"/>
    <col min="13863" max="13863" width="5.7109375" style="11" customWidth="1"/>
    <col min="13864" max="14080" width="11.42578125" style="11"/>
    <col min="14081" max="14081" width="4.5703125" style="11" customWidth="1"/>
    <col min="14082" max="14083" width="7.28515625" style="11" customWidth="1"/>
    <col min="14084" max="14084" width="5.28515625" style="11" customWidth="1"/>
    <col min="14085" max="14085" width="21.7109375" style="11" customWidth="1"/>
    <col min="14086" max="14086" width="0.85546875" style="11" customWidth="1"/>
    <col min="14087" max="14087" width="10.28515625" style="11" customWidth="1"/>
    <col min="14088" max="14088" width="2.7109375" style="11" customWidth="1"/>
    <col min="14089" max="14089" width="10.28515625" style="11" customWidth="1"/>
    <col min="14090" max="14090" width="4.28515625" style="11" customWidth="1"/>
    <col min="14091" max="14091" width="1.7109375" style="11" customWidth="1"/>
    <col min="14092" max="14093" width="4.28515625" style="11" customWidth="1"/>
    <col min="14094" max="14094" width="1.7109375" style="11" customWidth="1"/>
    <col min="14095" max="14096" width="4.28515625" style="11" customWidth="1"/>
    <col min="14097" max="14097" width="1.7109375" style="11" customWidth="1"/>
    <col min="14098" max="14098" width="4.28515625" style="11" customWidth="1"/>
    <col min="14099" max="14099" width="21.7109375" style="11" customWidth="1"/>
    <col min="14100" max="14100" width="10.28515625" style="11" customWidth="1"/>
    <col min="14101" max="14101" width="2.7109375" style="11" customWidth="1"/>
    <col min="14102" max="14102" width="10.28515625" style="11" customWidth="1"/>
    <col min="14103" max="14110" width="0" style="11" hidden="1" customWidth="1"/>
    <col min="14111" max="14111" width="5.7109375" style="11" customWidth="1"/>
    <col min="14112" max="14112" width="1.7109375" style="11" customWidth="1"/>
    <col min="14113" max="14114" width="5.7109375" style="11" customWidth="1"/>
    <col min="14115" max="14115" width="1.7109375" style="11" customWidth="1"/>
    <col min="14116" max="14117" width="5.7109375" style="11" customWidth="1"/>
    <col min="14118" max="14118" width="1.7109375" style="11" customWidth="1"/>
    <col min="14119" max="14119" width="5.7109375" style="11" customWidth="1"/>
    <col min="14120" max="14336" width="11.42578125" style="11"/>
    <col min="14337" max="14337" width="4.5703125" style="11" customWidth="1"/>
    <col min="14338" max="14339" width="7.28515625" style="11" customWidth="1"/>
    <col min="14340" max="14340" width="5.28515625" style="11" customWidth="1"/>
    <col min="14341" max="14341" width="21.7109375" style="11" customWidth="1"/>
    <col min="14342" max="14342" width="0.85546875" style="11" customWidth="1"/>
    <col min="14343" max="14343" width="10.28515625" style="11" customWidth="1"/>
    <col min="14344" max="14344" width="2.7109375" style="11" customWidth="1"/>
    <col min="14345" max="14345" width="10.28515625" style="11" customWidth="1"/>
    <col min="14346" max="14346" width="4.28515625" style="11" customWidth="1"/>
    <col min="14347" max="14347" width="1.7109375" style="11" customWidth="1"/>
    <col min="14348" max="14349" width="4.28515625" style="11" customWidth="1"/>
    <col min="14350" max="14350" width="1.7109375" style="11" customWidth="1"/>
    <col min="14351" max="14352" width="4.28515625" style="11" customWidth="1"/>
    <col min="14353" max="14353" width="1.7109375" style="11" customWidth="1"/>
    <col min="14354" max="14354" width="4.28515625" style="11" customWidth="1"/>
    <col min="14355" max="14355" width="21.7109375" style="11" customWidth="1"/>
    <col min="14356" max="14356" width="10.28515625" style="11" customWidth="1"/>
    <col min="14357" max="14357" width="2.7109375" style="11" customWidth="1"/>
    <col min="14358" max="14358" width="10.28515625" style="11" customWidth="1"/>
    <col min="14359" max="14366" width="0" style="11" hidden="1" customWidth="1"/>
    <col min="14367" max="14367" width="5.7109375" style="11" customWidth="1"/>
    <col min="14368" max="14368" width="1.7109375" style="11" customWidth="1"/>
    <col min="14369" max="14370" width="5.7109375" style="11" customWidth="1"/>
    <col min="14371" max="14371" width="1.7109375" style="11" customWidth="1"/>
    <col min="14372" max="14373" width="5.7109375" style="11" customWidth="1"/>
    <col min="14374" max="14374" width="1.7109375" style="11" customWidth="1"/>
    <col min="14375" max="14375" width="5.7109375" style="11" customWidth="1"/>
    <col min="14376" max="14592" width="11.42578125" style="11"/>
    <col min="14593" max="14593" width="4.5703125" style="11" customWidth="1"/>
    <col min="14594" max="14595" width="7.28515625" style="11" customWidth="1"/>
    <col min="14596" max="14596" width="5.28515625" style="11" customWidth="1"/>
    <col min="14597" max="14597" width="21.7109375" style="11" customWidth="1"/>
    <col min="14598" max="14598" width="0.85546875" style="11" customWidth="1"/>
    <col min="14599" max="14599" width="10.28515625" style="11" customWidth="1"/>
    <col min="14600" max="14600" width="2.7109375" style="11" customWidth="1"/>
    <col min="14601" max="14601" width="10.28515625" style="11" customWidth="1"/>
    <col min="14602" max="14602" width="4.28515625" style="11" customWidth="1"/>
    <col min="14603" max="14603" width="1.7109375" style="11" customWidth="1"/>
    <col min="14604" max="14605" width="4.28515625" style="11" customWidth="1"/>
    <col min="14606" max="14606" width="1.7109375" style="11" customWidth="1"/>
    <col min="14607" max="14608" width="4.28515625" style="11" customWidth="1"/>
    <col min="14609" max="14609" width="1.7109375" style="11" customWidth="1"/>
    <col min="14610" max="14610" width="4.28515625" style="11" customWidth="1"/>
    <col min="14611" max="14611" width="21.7109375" style="11" customWidth="1"/>
    <col min="14612" max="14612" width="10.28515625" style="11" customWidth="1"/>
    <col min="14613" max="14613" width="2.7109375" style="11" customWidth="1"/>
    <col min="14614" max="14614" width="10.28515625" style="11" customWidth="1"/>
    <col min="14615" max="14622" width="0" style="11" hidden="1" customWidth="1"/>
    <col min="14623" max="14623" width="5.7109375" style="11" customWidth="1"/>
    <col min="14624" max="14624" width="1.7109375" style="11" customWidth="1"/>
    <col min="14625" max="14626" width="5.7109375" style="11" customWidth="1"/>
    <col min="14627" max="14627" width="1.7109375" style="11" customWidth="1"/>
    <col min="14628" max="14629" width="5.7109375" style="11" customWidth="1"/>
    <col min="14630" max="14630" width="1.7109375" style="11" customWidth="1"/>
    <col min="14631" max="14631" width="5.7109375" style="11" customWidth="1"/>
    <col min="14632" max="14848" width="11.42578125" style="11"/>
    <col min="14849" max="14849" width="4.5703125" style="11" customWidth="1"/>
    <col min="14850" max="14851" width="7.28515625" style="11" customWidth="1"/>
    <col min="14852" max="14852" width="5.28515625" style="11" customWidth="1"/>
    <col min="14853" max="14853" width="21.7109375" style="11" customWidth="1"/>
    <col min="14854" max="14854" width="0.85546875" style="11" customWidth="1"/>
    <col min="14855" max="14855" width="10.28515625" style="11" customWidth="1"/>
    <col min="14856" max="14856" width="2.7109375" style="11" customWidth="1"/>
    <col min="14857" max="14857" width="10.28515625" style="11" customWidth="1"/>
    <col min="14858" max="14858" width="4.28515625" style="11" customWidth="1"/>
    <col min="14859" max="14859" width="1.7109375" style="11" customWidth="1"/>
    <col min="14860" max="14861" width="4.28515625" style="11" customWidth="1"/>
    <col min="14862" max="14862" width="1.7109375" style="11" customWidth="1"/>
    <col min="14863" max="14864" width="4.28515625" style="11" customWidth="1"/>
    <col min="14865" max="14865" width="1.7109375" style="11" customWidth="1"/>
    <col min="14866" max="14866" width="4.28515625" style="11" customWidth="1"/>
    <col min="14867" max="14867" width="21.7109375" style="11" customWidth="1"/>
    <col min="14868" max="14868" width="10.28515625" style="11" customWidth="1"/>
    <col min="14869" max="14869" width="2.7109375" style="11" customWidth="1"/>
    <col min="14870" max="14870" width="10.28515625" style="11" customWidth="1"/>
    <col min="14871" max="14878" width="0" style="11" hidden="1" customWidth="1"/>
    <col min="14879" max="14879" width="5.7109375" style="11" customWidth="1"/>
    <col min="14880" max="14880" width="1.7109375" style="11" customWidth="1"/>
    <col min="14881" max="14882" width="5.7109375" style="11" customWidth="1"/>
    <col min="14883" max="14883" width="1.7109375" style="11" customWidth="1"/>
    <col min="14884" max="14885" width="5.7109375" style="11" customWidth="1"/>
    <col min="14886" max="14886" width="1.7109375" style="11" customWidth="1"/>
    <col min="14887" max="14887" width="5.7109375" style="11" customWidth="1"/>
    <col min="14888" max="15104" width="11.42578125" style="11"/>
    <col min="15105" max="15105" width="4.5703125" style="11" customWidth="1"/>
    <col min="15106" max="15107" width="7.28515625" style="11" customWidth="1"/>
    <col min="15108" max="15108" width="5.28515625" style="11" customWidth="1"/>
    <col min="15109" max="15109" width="21.7109375" style="11" customWidth="1"/>
    <col min="15110" max="15110" width="0.85546875" style="11" customWidth="1"/>
    <col min="15111" max="15111" width="10.28515625" style="11" customWidth="1"/>
    <col min="15112" max="15112" width="2.7109375" style="11" customWidth="1"/>
    <col min="15113" max="15113" width="10.28515625" style="11" customWidth="1"/>
    <col min="15114" max="15114" width="4.28515625" style="11" customWidth="1"/>
    <col min="15115" max="15115" width="1.7109375" style="11" customWidth="1"/>
    <col min="15116" max="15117" width="4.28515625" style="11" customWidth="1"/>
    <col min="15118" max="15118" width="1.7109375" style="11" customWidth="1"/>
    <col min="15119" max="15120" width="4.28515625" style="11" customWidth="1"/>
    <col min="15121" max="15121" width="1.7109375" style="11" customWidth="1"/>
    <col min="15122" max="15122" width="4.28515625" style="11" customWidth="1"/>
    <col min="15123" max="15123" width="21.7109375" style="11" customWidth="1"/>
    <col min="15124" max="15124" width="10.28515625" style="11" customWidth="1"/>
    <col min="15125" max="15125" width="2.7109375" style="11" customWidth="1"/>
    <col min="15126" max="15126" width="10.28515625" style="11" customWidth="1"/>
    <col min="15127" max="15134" width="0" style="11" hidden="1" customWidth="1"/>
    <col min="15135" max="15135" width="5.7109375" style="11" customWidth="1"/>
    <col min="15136" max="15136" width="1.7109375" style="11" customWidth="1"/>
    <col min="15137" max="15138" width="5.7109375" style="11" customWidth="1"/>
    <col min="15139" max="15139" width="1.7109375" style="11" customWidth="1"/>
    <col min="15140" max="15141" width="5.7109375" style="11" customWidth="1"/>
    <col min="15142" max="15142" width="1.7109375" style="11" customWidth="1"/>
    <col min="15143" max="15143" width="5.7109375" style="11" customWidth="1"/>
    <col min="15144" max="15360" width="11.42578125" style="11"/>
    <col min="15361" max="15361" width="4.5703125" style="11" customWidth="1"/>
    <col min="15362" max="15363" width="7.28515625" style="11" customWidth="1"/>
    <col min="15364" max="15364" width="5.28515625" style="11" customWidth="1"/>
    <col min="15365" max="15365" width="21.7109375" style="11" customWidth="1"/>
    <col min="15366" max="15366" width="0.85546875" style="11" customWidth="1"/>
    <col min="15367" max="15367" width="10.28515625" style="11" customWidth="1"/>
    <col min="15368" max="15368" width="2.7109375" style="11" customWidth="1"/>
    <col min="15369" max="15369" width="10.28515625" style="11" customWidth="1"/>
    <col min="15370" max="15370" width="4.28515625" style="11" customWidth="1"/>
    <col min="15371" max="15371" width="1.7109375" style="11" customWidth="1"/>
    <col min="15372" max="15373" width="4.28515625" style="11" customWidth="1"/>
    <col min="15374" max="15374" width="1.7109375" style="11" customWidth="1"/>
    <col min="15375" max="15376" width="4.28515625" style="11" customWidth="1"/>
    <col min="15377" max="15377" width="1.7109375" style="11" customWidth="1"/>
    <col min="15378" max="15378" width="4.28515625" style="11" customWidth="1"/>
    <col min="15379" max="15379" width="21.7109375" style="11" customWidth="1"/>
    <col min="15380" max="15380" width="10.28515625" style="11" customWidth="1"/>
    <col min="15381" max="15381" width="2.7109375" style="11" customWidth="1"/>
    <col min="15382" max="15382" width="10.28515625" style="11" customWidth="1"/>
    <col min="15383" max="15390" width="0" style="11" hidden="1" customWidth="1"/>
    <col min="15391" max="15391" width="5.7109375" style="11" customWidth="1"/>
    <col min="15392" max="15392" width="1.7109375" style="11" customWidth="1"/>
    <col min="15393" max="15394" width="5.7109375" style="11" customWidth="1"/>
    <col min="15395" max="15395" width="1.7109375" style="11" customWidth="1"/>
    <col min="15396" max="15397" width="5.7109375" style="11" customWidth="1"/>
    <col min="15398" max="15398" width="1.7109375" style="11" customWidth="1"/>
    <col min="15399" max="15399" width="5.7109375" style="11" customWidth="1"/>
    <col min="15400" max="15616" width="11.42578125" style="11"/>
    <col min="15617" max="15617" width="4.5703125" style="11" customWidth="1"/>
    <col min="15618" max="15619" width="7.28515625" style="11" customWidth="1"/>
    <col min="15620" max="15620" width="5.28515625" style="11" customWidth="1"/>
    <col min="15621" max="15621" width="21.7109375" style="11" customWidth="1"/>
    <col min="15622" max="15622" width="0.85546875" style="11" customWidth="1"/>
    <col min="15623" max="15623" width="10.28515625" style="11" customWidth="1"/>
    <col min="15624" max="15624" width="2.7109375" style="11" customWidth="1"/>
    <col min="15625" max="15625" width="10.28515625" style="11" customWidth="1"/>
    <col min="15626" max="15626" width="4.28515625" style="11" customWidth="1"/>
    <col min="15627" max="15627" width="1.7109375" style="11" customWidth="1"/>
    <col min="15628" max="15629" width="4.28515625" style="11" customWidth="1"/>
    <col min="15630" max="15630" width="1.7109375" style="11" customWidth="1"/>
    <col min="15631" max="15632" width="4.28515625" style="11" customWidth="1"/>
    <col min="15633" max="15633" width="1.7109375" style="11" customWidth="1"/>
    <col min="15634" max="15634" width="4.28515625" style="11" customWidth="1"/>
    <col min="15635" max="15635" width="21.7109375" style="11" customWidth="1"/>
    <col min="15636" max="15636" width="10.28515625" style="11" customWidth="1"/>
    <col min="15637" max="15637" width="2.7109375" style="11" customWidth="1"/>
    <col min="15638" max="15638" width="10.28515625" style="11" customWidth="1"/>
    <col min="15639" max="15646" width="0" style="11" hidden="1" customWidth="1"/>
    <col min="15647" max="15647" width="5.7109375" style="11" customWidth="1"/>
    <col min="15648" max="15648" width="1.7109375" style="11" customWidth="1"/>
    <col min="15649" max="15650" width="5.7109375" style="11" customWidth="1"/>
    <col min="15651" max="15651" width="1.7109375" style="11" customWidth="1"/>
    <col min="15652" max="15653" width="5.7109375" style="11" customWidth="1"/>
    <col min="15654" max="15654" width="1.7109375" style="11" customWidth="1"/>
    <col min="15655" max="15655" width="5.7109375" style="11" customWidth="1"/>
    <col min="15656" max="15872" width="11.42578125" style="11"/>
    <col min="15873" max="15873" width="4.5703125" style="11" customWidth="1"/>
    <col min="15874" max="15875" width="7.28515625" style="11" customWidth="1"/>
    <col min="15876" max="15876" width="5.28515625" style="11" customWidth="1"/>
    <col min="15877" max="15877" width="21.7109375" style="11" customWidth="1"/>
    <col min="15878" max="15878" width="0.85546875" style="11" customWidth="1"/>
    <col min="15879" max="15879" width="10.28515625" style="11" customWidth="1"/>
    <col min="15880" max="15880" width="2.7109375" style="11" customWidth="1"/>
    <col min="15881" max="15881" width="10.28515625" style="11" customWidth="1"/>
    <col min="15882" max="15882" width="4.28515625" style="11" customWidth="1"/>
    <col min="15883" max="15883" width="1.7109375" style="11" customWidth="1"/>
    <col min="15884" max="15885" width="4.28515625" style="11" customWidth="1"/>
    <col min="15886" max="15886" width="1.7109375" style="11" customWidth="1"/>
    <col min="15887" max="15888" width="4.28515625" style="11" customWidth="1"/>
    <col min="15889" max="15889" width="1.7109375" style="11" customWidth="1"/>
    <col min="15890" max="15890" width="4.28515625" style="11" customWidth="1"/>
    <col min="15891" max="15891" width="21.7109375" style="11" customWidth="1"/>
    <col min="15892" max="15892" width="10.28515625" style="11" customWidth="1"/>
    <col min="15893" max="15893" width="2.7109375" style="11" customWidth="1"/>
    <col min="15894" max="15894" width="10.28515625" style="11" customWidth="1"/>
    <col min="15895" max="15902" width="0" style="11" hidden="1" customWidth="1"/>
    <col min="15903" max="15903" width="5.7109375" style="11" customWidth="1"/>
    <col min="15904" max="15904" width="1.7109375" style="11" customWidth="1"/>
    <col min="15905" max="15906" width="5.7109375" style="11" customWidth="1"/>
    <col min="15907" max="15907" width="1.7109375" style="11" customWidth="1"/>
    <col min="15908" max="15909" width="5.7109375" style="11" customWidth="1"/>
    <col min="15910" max="15910" width="1.7109375" style="11" customWidth="1"/>
    <col min="15911" max="15911" width="5.7109375" style="11" customWidth="1"/>
    <col min="15912" max="16128" width="11.42578125" style="11"/>
    <col min="16129" max="16129" width="4.5703125" style="11" customWidth="1"/>
    <col min="16130" max="16131" width="7.28515625" style="11" customWidth="1"/>
    <col min="16132" max="16132" width="5.28515625" style="11" customWidth="1"/>
    <col min="16133" max="16133" width="21.7109375" style="11" customWidth="1"/>
    <col min="16134" max="16134" width="0.85546875" style="11" customWidth="1"/>
    <col min="16135" max="16135" width="10.28515625" style="11" customWidth="1"/>
    <col min="16136" max="16136" width="2.7109375" style="11" customWidth="1"/>
    <col min="16137" max="16137" width="10.28515625" style="11" customWidth="1"/>
    <col min="16138" max="16138" width="4.28515625" style="11" customWidth="1"/>
    <col min="16139" max="16139" width="1.7109375" style="11" customWidth="1"/>
    <col min="16140" max="16141" width="4.28515625" style="11" customWidth="1"/>
    <col min="16142" max="16142" width="1.7109375" style="11" customWidth="1"/>
    <col min="16143" max="16144" width="4.28515625" style="11" customWidth="1"/>
    <col min="16145" max="16145" width="1.7109375" style="11" customWidth="1"/>
    <col min="16146" max="16146" width="4.28515625" style="11" customWidth="1"/>
    <col min="16147" max="16147" width="21.7109375" style="11" customWidth="1"/>
    <col min="16148" max="16148" width="10.28515625" style="11" customWidth="1"/>
    <col min="16149" max="16149" width="2.7109375" style="11" customWidth="1"/>
    <col min="16150" max="16150" width="10.28515625" style="11" customWidth="1"/>
    <col min="16151" max="16158" width="0" style="11" hidden="1" customWidth="1"/>
    <col min="16159" max="16159" width="5.7109375" style="11" customWidth="1"/>
    <col min="16160" max="16160" width="1.7109375" style="11" customWidth="1"/>
    <col min="16161" max="16162" width="5.7109375" style="11" customWidth="1"/>
    <col min="16163" max="16163" width="1.7109375" style="11" customWidth="1"/>
    <col min="16164" max="16165" width="5.7109375" style="11" customWidth="1"/>
    <col min="16166" max="16166" width="1.7109375" style="11" customWidth="1"/>
    <col min="16167" max="16167" width="5.7109375" style="11" customWidth="1"/>
    <col min="16168" max="16384" width="11.42578125" style="11"/>
  </cols>
  <sheetData>
    <row r="1" spans="1:42" s="14" customFormat="1" ht="22.5" customHeight="1">
      <c r="A1" s="2"/>
      <c r="E1" s="15" t="s">
        <v>0</v>
      </c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  <c r="Q1" s="15"/>
      <c r="R1" s="15"/>
      <c r="S1" s="15"/>
      <c r="T1" s="15"/>
      <c r="U1" s="5"/>
      <c r="V1" s="2"/>
      <c r="W1" s="2"/>
      <c r="Z1" s="16"/>
      <c r="AA1" s="16"/>
      <c r="AB1" s="16"/>
      <c r="AC1" s="16"/>
      <c r="AD1" s="16"/>
      <c r="AE1" s="16"/>
      <c r="AF1" s="16"/>
      <c r="AG1" s="16"/>
      <c r="AH1" s="16"/>
      <c r="AI1" s="16"/>
      <c r="AJ1" s="16"/>
      <c r="AK1" s="16"/>
      <c r="AL1" s="16"/>
      <c r="AM1" s="16"/>
      <c r="AN1" s="173"/>
      <c r="AO1" s="17"/>
      <c r="AP1" s="17"/>
    </row>
    <row r="2" spans="1:42" s="14" customFormat="1" ht="6.75" customHeight="1">
      <c r="A2" s="2"/>
      <c r="E2" s="16"/>
      <c r="V2" s="2"/>
      <c r="W2" s="2"/>
      <c r="Z2" s="16"/>
      <c r="AA2" s="16"/>
      <c r="AB2" s="16"/>
      <c r="AC2" s="16"/>
      <c r="AD2" s="16"/>
      <c r="AE2" s="16"/>
      <c r="AF2" s="16"/>
      <c r="AG2" s="16"/>
      <c r="AH2" s="16"/>
      <c r="AI2" s="16"/>
      <c r="AJ2" s="16"/>
      <c r="AK2" s="16"/>
      <c r="AL2" s="16"/>
      <c r="AM2" s="16"/>
      <c r="AN2" s="173"/>
      <c r="AO2" s="17"/>
      <c r="AP2" s="17"/>
    </row>
    <row r="3" spans="1:42" s="14" customFormat="1" ht="18" customHeight="1">
      <c r="A3" s="2"/>
      <c r="C3" s="8"/>
      <c r="D3" s="5"/>
      <c r="E3" s="19" t="str">
        <f>IF([1]Mannschaften!D2="","",[1]Mannschaften!D2)</f>
        <v xml:space="preserve"> Deutsche Meisterschaft der Jugend  Feld   2019</v>
      </c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74"/>
      <c r="U3" s="174"/>
      <c r="V3" s="5"/>
      <c r="W3" s="5"/>
      <c r="Z3" s="16"/>
      <c r="AA3" s="16"/>
      <c r="AB3" s="16"/>
      <c r="AC3" s="16"/>
      <c r="AD3" s="16"/>
      <c r="AE3" s="16"/>
      <c r="AF3" s="16"/>
      <c r="AG3" s="16"/>
      <c r="AH3" s="16"/>
      <c r="AI3" s="16"/>
      <c r="AJ3" s="16"/>
      <c r="AK3" s="16"/>
      <c r="AL3" s="16"/>
      <c r="AM3" s="16"/>
      <c r="AN3" s="173"/>
      <c r="AO3" s="17"/>
      <c r="AP3" s="17"/>
    </row>
    <row r="4" spans="1:42" s="5" customFormat="1" ht="17.25" customHeight="1">
      <c r="B4" s="20" t="str">
        <f>IF([1]Mannschaften!I4="","",[1]Mannschaften!I4)</f>
        <v>Hallerstein</v>
      </c>
      <c r="C4" s="20"/>
      <c r="D4" s="20"/>
      <c r="E4" s="20"/>
      <c r="F4" s="20"/>
      <c r="G4" s="20"/>
      <c r="H4" s="20"/>
      <c r="I4" s="20"/>
      <c r="J4" s="20"/>
      <c r="K4" s="20"/>
      <c r="L4" s="20"/>
      <c r="M4" s="20"/>
      <c r="N4" s="20"/>
      <c r="O4" s="20"/>
      <c r="P4" s="20"/>
      <c r="Q4" s="20"/>
      <c r="R4" s="20"/>
      <c r="S4" s="20"/>
      <c r="T4" s="20"/>
      <c r="U4" s="20"/>
      <c r="V4" s="20"/>
      <c r="W4" s="20"/>
      <c r="Z4" s="21"/>
      <c r="AA4" s="21"/>
      <c r="AB4" s="21"/>
      <c r="AC4" s="21"/>
      <c r="AD4" s="21"/>
      <c r="AE4" s="21"/>
      <c r="AF4" s="21"/>
      <c r="AG4" s="21"/>
      <c r="AH4" s="21"/>
      <c r="AI4" s="21"/>
      <c r="AJ4" s="21"/>
      <c r="AK4" s="21"/>
      <c r="AL4" s="21"/>
      <c r="AM4" s="21"/>
      <c r="AN4" s="173"/>
      <c r="AO4" s="22"/>
      <c r="AP4" s="22"/>
    </row>
    <row r="5" spans="1:42" s="14" customFormat="1" ht="16.5" customHeight="1">
      <c r="A5" s="2"/>
      <c r="B5" s="23" t="str">
        <f>[1]Mannschaften!A5</f>
        <v xml:space="preserve">Ausrichter:     </v>
      </c>
      <c r="C5" s="23"/>
      <c r="D5" s="23"/>
      <c r="E5" s="23"/>
      <c r="F5" s="23"/>
      <c r="G5" s="23"/>
      <c r="H5" s="23"/>
      <c r="I5" s="23"/>
      <c r="J5" s="23"/>
      <c r="K5" s="24" t="str">
        <f>IF([1]Mannschaften!N5="","",[1]Mannschaften!N5)</f>
        <v>TV Hallerstein</v>
      </c>
      <c r="L5" s="24"/>
      <c r="M5" s="24"/>
      <c r="N5" s="24"/>
      <c r="O5" s="24"/>
      <c r="P5" s="24"/>
      <c r="Q5" s="24"/>
      <c r="R5" s="24"/>
      <c r="S5" s="24"/>
      <c r="T5" s="24"/>
      <c r="U5" s="24"/>
      <c r="V5" s="24"/>
      <c r="W5" s="24"/>
      <c r="Z5" s="16"/>
      <c r="AA5" s="16"/>
      <c r="AB5" s="16"/>
      <c r="AC5" s="16"/>
      <c r="AD5" s="16"/>
      <c r="AE5" s="16"/>
      <c r="AF5" s="16"/>
      <c r="AG5" s="16"/>
      <c r="AH5" s="16"/>
      <c r="AI5" s="16"/>
      <c r="AJ5" s="16"/>
      <c r="AK5" s="16"/>
      <c r="AL5" s="16"/>
      <c r="AM5" s="16"/>
      <c r="AN5" s="173"/>
      <c r="AO5" s="17"/>
      <c r="AP5" s="17"/>
    </row>
    <row r="6" spans="1:42" s="14" customFormat="1" ht="3.75" customHeight="1">
      <c r="A6" s="2"/>
      <c r="B6" s="25"/>
      <c r="C6" s="25"/>
      <c r="D6" s="25"/>
      <c r="E6" s="26"/>
      <c r="F6" s="25"/>
      <c r="G6" s="25"/>
      <c r="H6" s="25"/>
      <c r="I6" s="25"/>
      <c r="J6" s="25"/>
      <c r="K6" s="25"/>
      <c r="L6" s="25"/>
      <c r="M6" s="25"/>
      <c r="N6" s="25"/>
      <c r="O6" s="25"/>
      <c r="P6" s="25"/>
      <c r="Q6" s="25"/>
      <c r="R6" s="25"/>
      <c r="S6" s="25"/>
      <c r="T6" s="25"/>
      <c r="U6" s="25"/>
      <c r="V6" s="27"/>
      <c r="W6" s="27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73"/>
      <c r="AO6" s="17"/>
      <c r="AP6" s="17"/>
    </row>
    <row r="7" spans="1:42" s="14" customFormat="1" ht="17.100000000000001" customHeight="1">
      <c r="A7" s="2"/>
      <c r="B7" s="28"/>
      <c r="C7" s="29"/>
      <c r="D7" s="30"/>
      <c r="E7" s="31"/>
      <c r="F7" s="30"/>
      <c r="G7" s="30"/>
      <c r="H7" s="32" t="s">
        <v>10</v>
      </c>
      <c r="I7" s="32"/>
      <c r="J7" s="32"/>
      <c r="K7" s="33">
        <f>[1]Mannschaften!T4</f>
        <v>43716</v>
      </c>
      <c r="L7" s="33"/>
      <c r="M7" s="33"/>
      <c r="N7" s="33"/>
      <c r="O7" s="33"/>
      <c r="P7" s="33"/>
      <c r="Q7" s="33"/>
      <c r="R7" s="33"/>
      <c r="S7" s="33"/>
      <c r="T7" s="33"/>
      <c r="U7" s="30"/>
      <c r="V7" s="30"/>
      <c r="W7" s="30"/>
      <c r="Z7" s="16"/>
      <c r="AA7" s="16"/>
      <c r="AB7" s="16"/>
      <c r="AC7" s="16"/>
      <c r="AD7" s="16"/>
      <c r="AE7" s="16"/>
      <c r="AF7" s="16"/>
      <c r="AG7" s="16"/>
      <c r="AH7" s="16"/>
      <c r="AI7" s="16"/>
      <c r="AJ7" s="16"/>
      <c r="AK7" s="16"/>
      <c r="AL7" s="16"/>
      <c r="AM7" s="16"/>
      <c r="AN7" s="173"/>
      <c r="AO7" s="17"/>
      <c r="AP7" s="17"/>
    </row>
    <row r="8" spans="1:42" s="14" customFormat="1" ht="6" customHeight="1" thickBot="1">
      <c r="A8" s="2"/>
      <c r="B8" s="28"/>
      <c r="C8" s="28"/>
      <c r="D8" s="28"/>
      <c r="E8" s="34"/>
      <c r="F8" s="28"/>
      <c r="G8" s="28"/>
      <c r="H8" s="28"/>
      <c r="I8" s="28"/>
      <c r="J8" s="28"/>
      <c r="K8" s="28"/>
      <c r="L8" s="28"/>
      <c r="M8" s="28"/>
      <c r="N8" s="28"/>
      <c r="O8" s="28"/>
      <c r="P8" s="28"/>
      <c r="Q8" s="28"/>
      <c r="R8" s="28"/>
      <c r="S8" s="28"/>
      <c r="T8" s="28"/>
      <c r="U8" s="28"/>
      <c r="V8" s="27"/>
      <c r="W8" s="27"/>
      <c r="Z8" s="16"/>
      <c r="AA8" s="16"/>
      <c r="AB8" s="16"/>
      <c r="AC8" s="16"/>
      <c r="AD8" s="16"/>
      <c r="AE8" s="16"/>
      <c r="AF8" s="16"/>
      <c r="AG8" s="16"/>
      <c r="AH8" s="16"/>
      <c r="AI8" s="16"/>
      <c r="AJ8" s="16"/>
      <c r="AK8" s="16"/>
      <c r="AL8" s="16"/>
      <c r="AM8" s="16"/>
      <c r="AN8" s="173"/>
      <c r="AO8" s="17"/>
      <c r="AP8" s="17"/>
    </row>
    <row r="9" spans="1:42" s="5" customFormat="1" ht="17.100000000000001" customHeight="1" thickBot="1">
      <c r="A9" s="14"/>
      <c r="B9" s="14"/>
      <c r="C9" s="16"/>
      <c r="D9" s="39" t="s">
        <v>3</v>
      </c>
      <c r="E9" s="41"/>
      <c r="F9" s="175"/>
      <c r="G9" s="176"/>
      <c r="H9" s="32" t="str">
        <f>[1]Mannschaften!K3</f>
        <v>W U18</v>
      </c>
      <c r="I9" s="32"/>
      <c r="J9" s="32"/>
      <c r="K9" s="32"/>
      <c r="L9" s="32"/>
      <c r="M9" s="32"/>
      <c r="N9" s="32"/>
      <c r="O9" s="176"/>
      <c r="P9" s="176"/>
      <c r="Q9" s="176"/>
      <c r="R9" s="39" t="s">
        <v>8</v>
      </c>
      <c r="S9" s="41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7"/>
      <c r="AO9" s="22"/>
      <c r="AP9" s="22"/>
    </row>
    <row r="10" spans="1:42" s="5" customFormat="1" ht="17.100000000000001" customHeight="1">
      <c r="A10" s="14"/>
      <c r="B10" s="14"/>
      <c r="C10" s="16"/>
      <c r="D10" s="42" t="s">
        <v>41</v>
      </c>
      <c r="E10" s="177" t="str">
        <f>'[1]Gruppe A'!J31</f>
        <v/>
      </c>
      <c r="F10" s="38"/>
      <c r="R10" s="42" t="s">
        <v>41</v>
      </c>
      <c r="S10" s="42" t="str">
        <f>'[1]Gruppe B'!J34</f>
        <v/>
      </c>
      <c r="Y10" s="16"/>
      <c r="Z10" s="16"/>
      <c r="AA10" s="16"/>
      <c r="AB10" s="16"/>
      <c r="AC10" s="16"/>
      <c r="AD10" s="16"/>
      <c r="AE10" s="16"/>
      <c r="AF10" s="16"/>
      <c r="AG10" s="16"/>
      <c r="AH10" s="16"/>
      <c r="AI10" s="16"/>
      <c r="AJ10" s="16"/>
      <c r="AK10" s="16"/>
      <c r="AL10" s="16"/>
      <c r="AM10" s="16"/>
      <c r="AN10" s="17"/>
      <c r="AO10" s="22"/>
      <c r="AP10" s="22"/>
    </row>
    <row r="11" spans="1:42" s="5" customFormat="1" ht="17.100000000000001" customHeight="1">
      <c r="A11" s="14"/>
      <c r="B11" s="14"/>
      <c r="C11" s="16"/>
      <c r="D11" s="49" t="s">
        <v>42</v>
      </c>
      <c r="E11" s="49" t="str">
        <f>'[1]Gruppe A'!J32</f>
        <v/>
      </c>
      <c r="F11" s="38"/>
      <c r="G11" s="46" t="s">
        <v>43</v>
      </c>
      <c r="H11" s="46"/>
      <c r="I11" s="46"/>
      <c r="J11" s="46"/>
      <c r="K11" s="46"/>
      <c r="L11" s="46"/>
      <c r="M11" s="46"/>
      <c r="N11" s="46"/>
      <c r="O11" s="46"/>
      <c r="P11" s="46"/>
      <c r="Q11" s="46"/>
      <c r="R11" s="49" t="s">
        <v>42</v>
      </c>
      <c r="S11" s="49" t="str">
        <f>'[1]Gruppe B'!J35</f>
        <v/>
      </c>
      <c r="Y11" s="16"/>
      <c r="Z11" s="16"/>
      <c r="AA11" s="16"/>
      <c r="AB11" s="16"/>
      <c r="AC11" s="16"/>
      <c r="AD11" s="16"/>
      <c r="AE11" s="16"/>
      <c r="AF11" s="16"/>
      <c r="AG11" s="16"/>
      <c r="AH11" s="16"/>
      <c r="AI11" s="16"/>
      <c r="AJ11" s="16"/>
      <c r="AK11" s="16"/>
      <c r="AL11" s="16"/>
      <c r="AM11" s="16"/>
      <c r="AN11" s="17"/>
      <c r="AO11" s="22"/>
      <c r="AP11" s="22"/>
    </row>
    <row r="12" spans="1:42" s="5" customFormat="1" ht="17.100000000000001" customHeight="1">
      <c r="A12" s="14"/>
      <c r="B12" s="14"/>
      <c r="C12" s="16"/>
      <c r="D12" s="49" t="s">
        <v>44</v>
      </c>
      <c r="E12" s="49" t="str">
        <f>'[1]Gruppe A'!J33</f>
        <v/>
      </c>
      <c r="F12" s="45" t="str">
        <f>'[1]Spielplan-Sa'!I12</f>
        <v>Titelverteidiger: Jahn Schneverdingen</v>
      </c>
      <c r="G12" s="46"/>
      <c r="H12" s="46"/>
      <c r="I12" s="46"/>
      <c r="J12" s="46"/>
      <c r="K12" s="46"/>
      <c r="L12" s="46"/>
      <c r="M12" s="46"/>
      <c r="N12" s="46"/>
      <c r="O12" s="46"/>
      <c r="P12" s="46"/>
      <c r="Q12" s="58"/>
      <c r="R12" s="49" t="s">
        <v>44</v>
      </c>
      <c r="S12" s="49" t="str">
        <f>'[1]Gruppe B'!J36</f>
        <v/>
      </c>
      <c r="Y12" s="16"/>
      <c r="Z12" s="16"/>
      <c r="AA12" s="16"/>
      <c r="AB12" s="16"/>
      <c r="AC12" s="16"/>
      <c r="AD12" s="16"/>
      <c r="AE12" s="16"/>
      <c r="AF12" s="16"/>
      <c r="AG12" s="16"/>
      <c r="AH12" s="16"/>
      <c r="AI12" s="16"/>
      <c r="AJ12" s="16"/>
      <c r="AK12" s="16"/>
      <c r="AL12" s="16"/>
      <c r="AM12" s="16"/>
      <c r="AN12" s="17"/>
      <c r="AO12" s="22"/>
      <c r="AP12" s="22"/>
    </row>
    <row r="13" spans="1:42" s="5" customFormat="1" ht="17.100000000000001" customHeight="1">
      <c r="A13" s="14"/>
      <c r="B13" s="14"/>
      <c r="C13" s="16"/>
      <c r="D13" s="49" t="s">
        <v>45</v>
      </c>
      <c r="E13" s="49" t="str">
        <f>'[1]Gruppe A'!J34</f>
        <v/>
      </c>
      <c r="F13" s="45" t="str">
        <f>IF('[1]Gruppe 7 - 11'!AR26=0,"",IF('[1]Gruppe 7 - 11'!AR26=15,"","Achtung!  Punktgleichheit in Gruppe 7 - 11"))</f>
        <v/>
      </c>
      <c r="G13" s="58"/>
      <c r="H13" s="58"/>
      <c r="I13" s="58"/>
      <c r="J13" s="58"/>
      <c r="K13" s="58"/>
      <c r="L13" s="58"/>
      <c r="M13" s="58"/>
      <c r="N13" s="58"/>
      <c r="O13" s="58"/>
      <c r="P13" s="58"/>
      <c r="Q13" s="47"/>
      <c r="R13" s="49" t="s">
        <v>45</v>
      </c>
      <c r="S13" s="49" t="str">
        <f>'[1]Gruppe B'!J37</f>
        <v/>
      </c>
      <c r="Y13" s="16"/>
      <c r="Z13" s="16"/>
      <c r="AA13" s="16"/>
      <c r="AB13" s="16"/>
      <c r="AC13" s="16"/>
      <c r="AD13" s="16"/>
      <c r="AE13" s="16"/>
      <c r="AF13" s="16"/>
      <c r="AG13" s="16"/>
      <c r="AH13" s="16"/>
      <c r="AI13" s="16"/>
      <c r="AJ13" s="16"/>
      <c r="AK13" s="16"/>
      <c r="AL13" s="16"/>
      <c r="AM13" s="16"/>
      <c r="AN13" s="17"/>
      <c r="AO13" s="22"/>
      <c r="AP13" s="22"/>
    </row>
    <row r="14" spans="1:42" s="5" customFormat="1" ht="17.100000000000001" customHeight="1" thickBot="1">
      <c r="A14" s="14"/>
      <c r="B14" s="14"/>
      <c r="C14" s="16"/>
      <c r="D14" s="55" t="s">
        <v>46</v>
      </c>
      <c r="E14" s="55" t="str">
        <f>'[1]Gruppe A'!J35</f>
        <v/>
      </c>
      <c r="F14" s="45" t="str">
        <f>IF('[1]Gruppe 7 - 11'!AR26=0,"",IF('[1]Gruppe 7 - 11'!AR26=15,"","Bitte Platzierung selbst ermitteln"))</f>
        <v/>
      </c>
      <c r="G14" s="58"/>
      <c r="H14" s="58"/>
      <c r="I14" s="58"/>
      <c r="J14" s="58"/>
      <c r="K14" s="58"/>
      <c r="L14" s="58"/>
      <c r="M14" s="58"/>
      <c r="N14" s="58"/>
      <c r="O14" s="58"/>
      <c r="P14" s="58"/>
      <c r="Q14" s="47"/>
      <c r="R14" s="49" t="s">
        <v>46</v>
      </c>
      <c r="S14" s="49" t="str">
        <f>'[1]Gruppe B'!J38</f>
        <v/>
      </c>
      <c r="Y14" s="16"/>
      <c r="Z14" s="16"/>
      <c r="AA14" s="16"/>
      <c r="AB14" s="16"/>
      <c r="AC14" s="16"/>
      <c r="AD14" s="16"/>
      <c r="AE14" s="16"/>
      <c r="AF14" s="16"/>
      <c r="AG14" s="16"/>
      <c r="AH14" s="16"/>
      <c r="AI14" s="16"/>
      <c r="AJ14" s="16"/>
      <c r="AK14" s="16"/>
      <c r="AL14" s="16"/>
      <c r="AM14" s="16"/>
      <c r="AN14" s="17"/>
      <c r="AO14" s="22"/>
      <c r="AP14" s="22"/>
    </row>
    <row r="15" spans="1:42" s="5" customFormat="1" ht="17.100000000000001" customHeight="1" thickBot="1">
      <c r="A15" s="14"/>
      <c r="B15" s="14"/>
      <c r="C15" s="16"/>
      <c r="D15" s="71"/>
      <c r="E15" s="71"/>
      <c r="F15" s="38"/>
      <c r="R15" s="55" t="s">
        <v>47</v>
      </c>
      <c r="S15" s="49" t="str">
        <f>'[1]Gruppe B'!J39</f>
        <v/>
      </c>
      <c r="Y15" s="16"/>
      <c r="Z15" s="16"/>
      <c r="AA15" s="16"/>
      <c r="AB15" s="16"/>
      <c r="AC15" s="16"/>
      <c r="AD15" s="16"/>
      <c r="AE15" s="16"/>
      <c r="AF15" s="16"/>
      <c r="AG15" s="16"/>
      <c r="AH15" s="16"/>
      <c r="AI15" s="16"/>
      <c r="AJ15" s="16"/>
      <c r="AK15" s="16"/>
      <c r="AL15" s="16"/>
      <c r="AM15" s="16"/>
      <c r="AN15" s="17"/>
      <c r="AO15" s="22"/>
      <c r="AP15" s="22"/>
    </row>
    <row r="16" spans="1:42" s="5" customFormat="1" ht="17.100000000000001" customHeight="1">
      <c r="A16" s="65" t="s">
        <v>12</v>
      </c>
      <c r="B16" s="65" t="s">
        <v>13</v>
      </c>
      <c r="C16" s="66" t="s">
        <v>14</v>
      </c>
      <c r="D16" s="65" t="s">
        <v>15</v>
      </c>
      <c r="E16" s="67" t="s">
        <v>16</v>
      </c>
      <c r="F16" s="68" t="s">
        <v>17</v>
      </c>
      <c r="G16" s="68" t="s">
        <v>18</v>
      </c>
      <c r="H16" s="68"/>
      <c r="I16" s="69"/>
      <c r="J16" s="178" t="s">
        <v>19</v>
      </c>
      <c r="K16" s="179"/>
      <c r="L16" s="179"/>
      <c r="M16" s="179"/>
      <c r="N16" s="179"/>
      <c r="O16" s="179"/>
      <c r="P16" s="179"/>
      <c r="Q16" s="179"/>
      <c r="R16" s="180"/>
      <c r="S16" s="70" t="s">
        <v>20</v>
      </c>
      <c r="T16" s="67" t="s">
        <v>21</v>
      </c>
      <c r="U16" s="68"/>
      <c r="V16" s="69"/>
      <c r="W16" s="181" t="s">
        <v>48</v>
      </c>
      <c r="X16" s="5" t="s">
        <v>49</v>
      </c>
      <c r="Y16" s="72" t="s">
        <v>22</v>
      </c>
      <c r="Z16" s="72" t="s">
        <v>23</v>
      </c>
      <c r="AA16" s="72" t="s">
        <v>24</v>
      </c>
      <c r="AB16" s="72" t="s">
        <v>25</v>
      </c>
      <c r="AC16" s="72" t="s">
        <v>26</v>
      </c>
      <c r="AD16" s="72" t="s">
        <v>27</v>
      </c>
      <c r="AE16" s="73" t="s">
        <v>28</v>
      </c>
      <c r="AF16" s="74"/>
      <c r="AG16" s="75"/>
      <c r="AH16" s="73" t="s">
        <v>29</v>
      </c>
      <c r="AI16" s="74"/>
      <c r="AJ16" s="75"/>
      <c r="AK16" s="73" t="s">
        <v>30</v>
      </c>
      <c r="AL16" s="74"/>
      <c r="AM16" s="75"/>
      <c r="AN16" s="17"/>
      <c r="AO16" s="22"/>
      <c r="AP16" s="22"/>
    </row>
    <row r="17" spans="1:42" s="5" customFormat="1" ht="17.100000000000001" customHeight="1" thickBot="1">
      <c r="A17" s="182"/>
      <c r="B17" s="182"/>
      <c r="C17" s="183"/>
      <c r="D17" s="77"/>
      <c r="E17" s="79"/>
      <c r="F17" s="184"/>
      <c r="G17" s="184"/>
      <c r="H17" s="184"/>
      <c r="I17" s="185"/>
      <c r="J17" s="186" t="s">
        <v>31</v>
      </c>
      <c r="K17" s="187"/>
      <c r="L17" s="187"/>
      <c r="M17" s="187" t="s">
        <v>32</v>
      </c>
      <c r="N17" s="187"/>
      <c r="O17" s="187"/>
      <c r="P17" s="187" t="s">
        <v>33</v>
      </c>
      <c r="Q17" s="187"/>
      <c r="R17" s="188"/>
      <c r="S17" s="189" t="s">
        <v>34</v>
      </c>
      <c r="T17" s="190"/>
      <c r="U17" s="184"/>
      <c r="V17" s="185"/>
      <c r="W17" s="181"/>
      <c r="Y17" s="191"/>
      <c r="Z17" s="191"/>
      <c r="AA17" s="191"/>
      <c r="AB17" s="191"/>
      <c r="AC17" s="191"/>
      <c r="AD17" s="191"/>
      <c r="AE17" s="192"/>
      <c r="AF17" s="193"/>
      <c r="AG17" s="194"/>
      <c r="AH17" s="192"/>
      <c r="AI17" s="193"/>
      <c r="AJ17" s="194"/>
      <c r="AK17" s="192"/>
      <c r="AL17" s="193"/>
      <c r="AM17" s="194"/>
      <c r="AN17" s="17"/>
      <c r="AO17" s="22"/>
      <c r="AP17" s="22"/>
    </row>
    <row r="18" spans="1:42" s="5" customFormat="1" ht="17.100000000000001" customHeight="1">
      <c r="A18" s="195"/>
      <c r="B18" s="196"/>
      <c r="C18" s="197">
        <v>26</v>
      </c>
      <c r="D18" s="198"/>
      <c r="E18" s="199" t="s">
        <v>50</v>
      </c>
      <c r="F18" s="200" t="s">
        <v>17</v>
      </c>
      <c r="G18" s="201" t="s">
        <v>51</v>
      </c>
      <c r="H18" s="201"/>
      <c r="I18" s="202"/>
      <c r="J18" s="203" t="s">
        <v>52</v>
      </c>
      <c r="K18" s="204"/>
      <c r="L18" s="204"/>
      <c r="M18" s="204"/>
      <c r="N18" s="204"/>
      <c r="O18" s="204"/>
      <c r="P18" s="204"/>
      <c r="Q18" s="204"/>
      <c r="R18" s="205"/>
      <c r="S18" s="206"/>
      <c r="T18" s="207"/>
      <c r="U18" s="208"/>
      <c r="V18" s="209"/>
      <c r="W18" s="210" t="str">
        <f>J18</f>
        <v>Ergebnis aus Vorrunde</v>
      </c>
      <c r="X18" s="211">
        <f t="shared" ref="X18:X23" si="0">$K$7</f>
        <v>43716</v>
      </c>
      <c r="Y18" s="212"/>
      <c r="Z18" s="212"/>
      <c r="AA18" s="212"/>
      <c r="AB18" s="212"/>
      <c r="AC18" s="212"/>
      <c r="AD18" s="212"/>
      <c r="AE18" s="213"/>
      <c r="AF18" s="214"/>
      <c r="AG18" s="215"/>
      <c r="AH18" s="213"/>
      <c r="AI18" s="214"/>
      <c r="AJ18" s="215"/>
      <c r="AK18" s="213"/>
      <c r="AL18" s="214"/>
      <c r="AM18" s="215"/>
      <c r="AN18" s="17"/>
      <c r="AO18" s="22"/>
      <c r="AP18" s="22"/>
    </row>
    <row r="19" spans="1:42" s="5" customFormat="1" ht="17.100000000000001" customHeight="1" thickBot="1">
      <c r="A19" s="216"/>
      <c r="B19" s="217"/>
      <c r="C19" s="218"/>
      <c r="D19" s="219"/>
      <c r="E19" s="220" t="str">
        <f>E13</f>
        <v/>
      </c>
      <c r="F19" s="221" t="s">
        <v>17</v>
      </c>
      <c r="G19" s="222" t="str">
        <f>E14</f>
        <v/>
      </c>
      <c r="H19" s="222"/>
      <c r="I19" s="223"/>
      <c r="J19" s="224"/>
      <c r="K19" s="225" t="s">
        <v>17</v>
      </c>
      <c r="L19" s="226"/>
      <c r="M19" s="227"/>
      <c r="N19" s="225" t="s">
        <v>17</v>
      </c>
      <c r="O19" s="226"/>
      <c r="P19" s="227"/>
      <c r="Q19" s="225" t="s">
        <v>17</v>
      </c>
      <c r="R19" s="228"/>
      <c r="S19" s="229"/>
      <c r="T19" s="230"/>
      <c r="U19" s="231"/>
      <c r="V19" s="232"/>
      <c r="W19" s="233" t="str">
        <f>J18</f>
        <v>Ergebnis aus Vorrunde</v>
      </c>
      <c r="X19" s="234">
        <f t="shared" si="0"/>
        <v>43716</v>
      </c>
      <c r="Y19" s="130" t="str">
        <f>IF(L19="","",IF(J19&gt;L19,1,0))</f>
        <v/>
      </c>
      <c r="Z19" s="130" t="str">
        <f>IF(O19="","",IF(M19&gt;O19,1,0))</f>
        <v/>
      </c>
      <c r="AA19" s="130" t="str">
        <f>IF(R19="","",IF(P19&gt;R19,1,0))</f>
        <v/>
      </c>
      <c r="AB19" s="130" t="str">
        <f>IF(Y19="","",IF(Y19=0,1,0))</f>
        <v/>
      </c>
      <c r="AC19" s="130" t="str">
        <f>IF(Z19="","",IF(Z19=0,1,0))</f>
        <v/>
      </c>
      <c r="AD19" s="130" t="str">
        <f>IF(AA19="","",IF(AA19=0,1,0))</f>
        <v/>
      </c>
      <c r="AE19" s="235" t="str">
        <f>IF(O19="","",IF(P19=0,J19+M19,J19+M19+P19))</f>
        <v/>
      </c>
      <c r="AF19" s="236" t="s">
        <v>17</v>
      </c>
      <c r="AG19" s="237" t="str">
        <f>IF(O19="","",IF(R19="",L19+O19,L19+O19+R19))</f>
        <v/>
      </c>
      <c r="AH19" s="235" t="str">
        <f>IF(Z19="","",IF(AA19="",Y19+Z19,Y19+Z19+AA19))</f>
        <v/>
      </c>
      <c r="AI19" s="236" t="s">
        <v>17</v>
      </c>
      <c r="AJ19" s="237" t="str">
        <f>IF(Z19="","",IF(AD19="",AB19+AC19,AB19+AC19+AD19))</f>
        <v/>
      </c>
      <c r="AK19" s="235" t="str">
        <f>IF(AH19=2,2,IF(AJ19=2,0,AJ19))</f>
        <v/>
      </c>
      <c r="AL19" s="236" t="s">
        <v>17</v>
      </c>
      <c r="AM19" s="237" t="str">
        <f>IF(AJ19=2,2,IF(AH19=2,0,AJ19))</f>
        <v/>
      </c>
      <c r="AN19" s="17"/>
      <c r="AO19" s="22"/>
      <c r="AP19" s="22"/>
    </row>
    <row r="20" spans="1:42" s="5" customFormat="1" ht="17.100000000000001" customHeight="1">
      <c r="A20" s="195"/>
      <c r="B20" s="196"/>
      <c r="C20" s="197">
        <v>27</v>
      </c>
      <c r="D20" s="198"/>
      <c r="E20" s="199" t="s">
        <v>53</v>
      </c>
      <c r="F20" s="200" t="s">
        <v>17</v>
      </c>
      <c r="G20" s="201" t="s">
        <v>54</v>
      </c>
      <c r="H20" s="201"/>
      <c r="I20" s="202"/>
      <c r="J20" s="203"/>
      <c r="K20" s="204"/>
      <c r="L20" s="204"/>
      <c r="M20" s="204"/>
      <c r="N20" s="204"/>
      <c r="O20" s="204"/>
      <c r="P20" s="204"/>
      <c r="Q20" s="204"/>
      <c r="R20" s="205"/>
      <c r="S20" s="206"/>
      <c r="T20" s="207"/>
      <c r="U20" s="208"/>
      <c r="V20" s="209"/>
      <c r="W20" s="210">
        <f>J20</f>
        <v>0</v>
      </c>
      <c r="X20" s="211">
        <f t="shared" si="0"/>
        <v>43716</v>
      </c>
      <c r="Y20" s="212"/>
      <c r="Z20" s="212"/>
      <c r="AA20" s="212"/>
      <c r="AB20" s="212"/>
      <c r="AC20" s="212"/>
      <c r="AD20" s="212"/>
      <c r="AE20" s="213"/>
      <c r="AF20" s="214"/>
      <c r="AG20" s="215"/>
      <c r="AH20" s="213"/>
      <c r="AI20" s="214"/>
      <c r="AJ20" s="215"/>
      <c r="AK20" s="213"/>
      <c r="AL20" s="214"/>
      <c r="AM20" s="215"/>
      <c r="AN20" s="17"/>
      <c r="AO20" s="22"/>
      <c r="AP20" s="22"/>
    </row>
    <row r="21" spans="1:42" s="5" customFormat="1" ht="17.100000000000001" customHeight="1" thickBot="1">
      <c r="A21" s="216"/>
      <c r="B21" s="217"/>
      <c r="C21" s="218"/>
      <c r="D21" s="219"/>
      <c r="E21" s="220" t="str">
        <f>S13</f>
        <v/>
      </c>
      <c r="F21" s="221" t="s">
        <v>17</v>
      </c>
      <c r="G21" s="222" t="str">
        <f>S14</f>
        <v/>
      </c>
      <c r="H21" s="222"/>
      <c r="I21" s="223"/>
      <c r="J21" s="224"/>
      <c r="K21" s="225" t="s">
        <v>17</v>
      </c>
      <c r="L21" s="226"/>
      <c r="M21" s="227"/>
      <c r="N21" s="225" t="s">
        <v>17</v>
      </c>
      <c r="O21" s="226"/>
      <c r="P21" s="227"/>
      <c r="Q21" s="225" t="s">
        <v>17</v>
      </c>
      <c r="R21" s="228"/>
      <c r="S21" s="229"/>
      <c r="T21" s="230"/>
      <c r="U21" s="231"/>
      <c r="V21" s="232"/>
      <c r="W21" s="233">
        <f>J20</f>
        <v>0</v>
      </c>
      <c r="X21" s="234">
        <f t="shared" si="0"/>
        <v>43716</v>
      </c>
      <c r="Y21" s="130" t="str">
        <f>IF(L21="","",IF(J21&gt;L21,1,0))</f>
        <v/>
      </c>
      <c r="Z21" s="130" t="str">
        <f>IF(O21="","",IF(M21&gt;O21,1,0))</f>
        <v/>
      </c>
      <c r="AA21" s="130" t="str">
        <f>IF(R21="","",IF(P21&gt;R21,1,0))</f>
        <v/>
      </c>
      <c r="AB21" s="130" t="str">
        <f>IF(Y21="","",IF(Y21=0,1,0))</f>
        <v/>
      </c>
      <c r="AC21" s="130" t="str">
        <f>IF(Z21="","",IF(Z21=0,1,0))</f>
        <v/>
      </c>
      <c r="AD21" s="130" t="str">
        <f>IF(AA21="","",IF(AA21=0,1,0))</f>
        <v/>
      </c>
      <c r="AE21" s="235" t="str">
        <f>IF(O21="","",IF(P21=0,J21+M21,J21+M21+P21))</f>
        <v/>
      </c>
      <c r="AF21" s="236" t="s">
        <v>17</v>
      </c>
      <c r="AG21" s="237" t="str">
        <f>IF(O21="","",IF(R21="",L21+O21,L21+O21+R21))</f>
        <v/>
      </c>
      <c r="AH21" s="235" t="str">
        <f>IF(Z21="","",IF(AA21="",Y21+Z21,Y21+Z21+AA21))</f>
        <v/>
      </c>
      <c r="AI21" s="236" t="s">
        <v>17</v>
      </c>
      <c r="AJ21" s="237" t="str">
        <f>IF(Z21="","",IF(AD21="",AB21+AC21,AB21+AC21+AD21))</f>
        <v/>
      </c>
      <c r="AK21" s="235" t="str">
        <f>IF(AH21=2,2,IF(AJ21=2,0,AJ21))</f>
        <v/>
      </c>
      <c r="AL21" s="236" t="s">
        <v>17</v>
      </c>
      <c r="AM21" s="237" t="str">
        <f>IF(AJ21=2,2,IF(AH21=2,0,AJ21))</f>
        <v/>
      </c>
      <c r="AN21" s="17"/>
      <c r="AO21" s="22"/>
      <c r="AP21" s="22"/>
    </row>
    <row r="22" spans="1:42" s="5" customFormat="1" ht="17.100000000000001" customHeight="1">
      <c r="A22" s="195"/>
      <c r="B22" s="196"/>
      <c r="C22" s="197">
        <v>28</v>
      </c>
      <c r="D22" s="198"/>
      <c r="E22" s="199" t="s">
        <v>53</v>
      </c>
      <c r="F22" s="200" t="s">
        <v>17</v>
      </c>
      <c r="G22" s="201" t="s">
        <v>55</v>
      </c>
      <c r="H22" s="201"/>
      <c r="I22" s="202"/>
      <c r="J22" s="203"/>
      <c r="K22" s="204"/>
      <c r="L22" s="204"/>
      <c r="M22" s="204"/>
      <c r="N22" s="204"/>
      <c r="O22" s="204"/>
      <c r="P22" s="204"/>
      <c r="Q22" s="204"/>
      <c r="R22" s="205"/>
      <c r="S22" s="206"/>
      <c r="T22" s="207"/>
      <c r="U22" s="208"/>
      <c r="V22" s="209"/>
      <c r="W22" s="210">
        <f>J22</f>
        <v>0</v>
      </c>
      <c r="X22" s="211">
        <f t="shared" si="0"/>
        <v>43716</v>
      </c>
      <c r="Y22" s="212"/>
      <c r="Z22" s="212"/>
      <c r="AA22" s="212"/>
      <c r="AB22" s="212"/>
      <c r="AC22" s="212"/>
      <c r="AD22" s="212"/>
      <c r="AE22" s="213"/>
      <c r="AF22" s="214"/>
      <c r="AG22" s="215"/>
      <c r="AH22" s="213"/>
      <c r="AI22" s="214"/>
      <c r="AJ22" s="215"/>
      <c r="AK22" s="213"/>
      <c r="AL22" s="214"/>
      <c r="AM22" s="215"/>
      <c r="AN22" s="17"/>
      <c r="AO22" s="22"/>
      <c r="AP22" s="22"/>
    </row>
    <row r="23" spans="1:42" s="5" customFormat="1" ht="17.100000000000001" customHeight="1" thickBot="1">
      <c r="A23" s="216"/>
      <c r="B23" s="217"/>
      <c r="C23" s="218"/>
      <c r="D23" s="219"/>
      <c r="E23" s="220" t="str">
        <f>S13</f>
        <v/>
      </c>
      <c r="F23" s="221" t="s">
        <v>17</v>
      </c>
      <c r="G23" s="222" t="str">
        <f>S15</f>
        <v/>
      </c>
      <c r="H23" s="222"/>
      <c r="I23" s="223"/>
      <c r="J23" s="224"/>
      <c r="K23" s="225" t="s">
        <v>17</v>
      </c>
      <c r="L23" s="226"/>
      <c r="M23" s="227"/>
      <c r="N23" s="225" t="s">
        <v>17</v>
      </c>
      <c r="O23" s="226"/>
      <c r="P23" s="227"/>
      <c r="Q23" s="225" t="s">
        <v>17</v>
      </c>
      <c r="R23" s="228"/>
      <c r="S23" s="229"/>
      <c r="T23" s="230"/>
      <c r="U23" s="231"/>
      <c r="V23" s="232"/>
      <c r="W23" s="233">
        <f>J22</f>
        <v>0</v>
      </c>
      <c r="X23" s="234">
        <f t="shared" si="0"/>
        <v>43716</v>
      </c>
      <c r="Y23" s="130" t="str">
        <f>IF(L23="","",IF(J23&gt;L23,1,0))</f>
        <v/>
      </c>
      <c r="Z23" s="130" t="str">
        <f>IF(O23="","",IF(M23&gt;O23,1,0))</f>
        <v/>
      </c>
      <c r="AA23" s="130" t="str">
        <f>IF(R23="","",IF(P23&gt;R23,1,0))</f>
        <v/>
      </c>
      <c r="AB23" s="130" t="str">
        <f>IF(Y23="","",IF(Y23=0,1,0))</f>
        <v/>
      </c>
      <c r="AC23" s="130" t="str">
        <f>IF(Z23="","",IF(Z23=0,1,0))</f>
        <v/>
      </c>
      <c r="AD23" s="130" t="str">
        <f>IF(AA23="","",IF(AA23=0,1,0))</f>
        <v/>
      </c>
      <c r="AE23" s="235" t="str">
        <f>IF(O23="","",IF(P23=0,J23+M23,J23+M23+P23))</f>
        <v/>
      </c>
      <c r="AF23" s="236" t="s">
        <v>17</v>
      </c>
      <c r="AG23" s="237" t="str">
        <f>IF(O23="","",IF(R23="",L23+O23,L23+O23+R23))</f>
        <v/>
      </c>
      <c r="AH23" s="235" t="str">
        <f>IF(Z23="","",IF(AA23="",Y23+Z23,Y23+Z23+AA23))</f>
        <v/>
      </c>
      <c r="AI23" s="236" t="s">
        <v>17</v>
      </c>
      <c r="AJ23" s="237" t="str">
        <f>IF(Z23="","",IF(AD23="",AB23+AC23,AB23+AC23+AD23))</f>
        <v/>
      </c>
      <c r="AK23" s="235" t="str">
        <f>IF(AH23=2,2,IF(AJ23=2,0,AJ23))</f>
        <v/>
      </c>
      <c r="AL23" s="236" t="s">
        <v>17</v>
      </c>
      <c r="AM23" s="237" t="str">
        <f>IF(AJ23=2,2,IF(AH23=2,0,AJ23))</f>
        <v/>
      </c>
      <c r="AN23" s="17"/>
      <c r="AO23" s="22"/>
      <c r="AP23" s="22"/>
    </row>
    <row r="24" spans="1:42" s="5" customFormat="1" ht="17.100000000000001" customHeight="1">
      <c r="A24" s="195"/>
      <c r="B24" s="196"/>
      <c r="C24" s="197">
        <v>29</v>
      </c>
      <c r="D24" s="198"/>
      <c r="E24" s="199" t="s">
        <v>54</v>
      </c>
      <c r="F24" s="200" t="s">
        <v>17</v>
      </c>
      <c r="G24" s="201" t="s">
        <v>55</v>
      </c>
      <c r="H24" s="201"/>
      <c r="I24" s="202"/>
      <c r="J24" s="203"/>
      <c r="K24" s="204"/>
      <c r="L24" s="204"/>
      <c r="M24" s="204"/>
      <c r="N24" s="204"/>
      <c r="O24" s="204"/>
      <c r="P24" s="204"/>
      <c r="Q24" s="204"/>
      <c r="R24" s="205"/>
      <c r="S24" s="206"/>
      <c r="T24" s="207"/>
      <c r="U24" s="208"/>
      <c r="V24" s="209"/>
      <c r="W24" s="210">
        <f>J24</f>
        <v>0</v>
      </c>
      <c r="X24" s="211">
        <f>$K$7</f>
        <v>43716</v>
      </c>
      <c r="Y24" s="212"/>
      <c r="Z24" s="212"/>
      <c r="AA24" s="212"/>
      <c r="AB24" s="212"/>
      <c r="AC24" s="212"/>
      <c r="AD24" s="212"/>
      <c r="AE24" s="213"/>
      <c r="AF24" s="214"/>
      <c r="AG24" s="215"/>
      <c r="AH24" s="213"/>
      <c r="AI24" s="214"/>
      <c r="AJ24" s="215"/>
      <c r="AK24" s="213"/>
      <c r="AL24" s="214"/>
      <c r="AM24" s="215"/>
      <c r="AN24" s="17"/>
      <c r="AO24" s="22"/>
      <c r="AP24" s="22"/>
    </row>
    <row r="25" spans="1:42" s="5" customFormat="1" ht="17.100000000000001" customHeight="1" thickBot="1">
      <c r="A25" s="216"/>
      <c r="B25" s="217"/>
      <c r="C25" s="218"/>
      <c r="D25" s="219"/>
      <c r="E25" s="220" t="str">
        <f>S14</f>
        <v/>
      </c>
      <c r="F25" s="221" t="s">
        <v>17</v>
      </c>
      <c r="G25" s="222" t="str">
        <f>S15</f>
        <v/>
      </c>
      <c r="H25" s="222"/>
      <c r="I25" s="223"/>
      <c r="J25" s="224"/>
      <c r="K25" s="225" t="s">
        <v>17</v>
      </c>
      <c r="L25" s="226"/>
      <c r="M25" s="227"/>
      <c r="N25" s="225" t="s">
        <v>17</v>
      </c>
      <c r="O25" s="226"/>
      <c r="P25" s="227"/>
      <c r="Q25" s="225" t="s">
        <v>17</v>
      </c>
      <c r="R25" s="228"/>
      <c r="S25" s="229"/>
      <c r="T25" s="230"/>
      <c r="U25" s="231"/>
      <c r="V25" s="232"/>
      <c r="W25" s="233">
        <f>J24</f>
        <v>0</v>
      </c>
      <c r="X25" s="234">
        <f>$K$7</f>
        <v>43716</v>
      </c>
      <c r="Y25" s="130" t="str">
        <f>IF(L25="","",IF(J25&gt;L25,1,0))</f>
        <v/>
      </c>
      <c r="Z25" s="130" t="str">
        <f>IF(O25="","",IF(M25&gt;O25,1,0))</f>
        <v/>
      </c>
      <c r="AA25" s="130" t="str">
        <f>IF(R25="","",IF(P25&gt;R25,1,0))</f>
        <v/>
      </c>
      <c r="AB25" s="130" t="str">
        <f>IF(Y25="","",IF(Y25=0,1,0))</f>
        <v/>
      </c>
      <c r="AC25" s="130" t="str">
        <f>IF(Z25="","",IF(Z25=0,1,0))</f>
        <v/>
      </c>
      <c r="AD25" s="130" t="str">
        <f>IF(AA25="","",IF(AA25=0,1,0))</f>
        <v/>
      </c>
      <c r="AE25" s="235" t="str">
        <f>IF(O25="","",IF(P25=0,J25+M25,J25+M25+P25))</f>
        <v/>
      </c>
      <c r="AF25" s="236" t="s">
        <v>17</v>
      </c>
      <c r="AG25" s="237" t="str">
        <f>IF(O25="","",IF(R25="",L25+O25,L25+O25+R25))</f>
        <v/>
      </c>
      <c r="AH25" s="235" t="str">
        <f>IF(Z25="","",IF(AA25="",Y25+Z25,Y25+Z25+AA25))</f>
        <v/>
      </c>
      <c r="AI25" s="236" t="s">
        <v>17</v>
      </c>
      <c r="AJ25" s="237" t="str">
        <f>IF(Z25="","",IF(AD25="",AB25+AC25,AB25+AC25+AD25))</f>
        <v/>
      </c>
      <c r="AK25" s="235" t="str">
        <f>IF(AH25=2,2,IF(AJ25=2,0,AJ25))</f>
        <v/>
      </c>
      <c r="AL25" s="236" t="s">
        <v>17</v>
      </c>
      <c r="AM25" s="237" t="str">
        <f>IF(AJ25=2,2,IF(AH25=2,0,AJ25))</f>
        <v/>
      </c>
      <c r="AN25" s="17"/>
      <c r="AO25" s="22"/>
      <c r="AP25" s="22"/>
    </row>
    <row r="26" spans="1:42" s="5" customFormat="1" ht="17.100000000000001" customHeight="1" thickBot="1">
      <c r="A26" s="197">
        <v>13</v>
      </c>
      <c r="B26" s="238">
        <v>0.375</v>
      </c>
      <c r="C26" s="197">
        <v>30</v>
      </c>
      <c r="D26" s="171">
        <v>3</v>
      </c>
      <c r="E26" s="239" t="s">
        <v>50</v>
      </c>
      <c r="F26" s="240" t="s">
        <v>17</v>
      </c>
      <c r="G26" s="241" t="s">
        <v>54</v>
      </c>
      <c r="H26" s="241"/>
      <c r="I26" s="242"/>
      <c r="J26" s="243" t="s">
        <v>56</v>
      </c>
      <c r="K26" s="244"/>
      <c r="L26" s="244"/>
      <c r="M26" s="244"/>
      <c r="N26" s="244"/>
      <c r="O26" s="244"/>
      <c r="P26" s="244"/>
      <c r="Q26" s="244"/>
      <c r="R26" s="245"/>
      <c r="S26" s="206" t="s">
        <v>55</v>
      </c>
      <c r="T26" s="246"/>
      <c r="U26" s="247"/>
      <c r="V26" s="248"/>
      <c r="W26" s="210" t="str">
        <f>J26</f>
        <v>Platz 7 -11</v>
      </c>
      <c r="X26" s="211">
        <f>$K$7</f>
        <v>43716</v>
      </c>
      <c r="Y26" s="212"/>
      <c r="Z26" s="212"/>
      <c r="AA26" s="212"/>
      <c r="AB26" s="212"/>
      <c r="AC26" s="212"/>
      <c r="AD26" s="212"/>
      <c r="AE26" s="213"/>
      <c r="AF26" s="214"/>
      <c r="AG26" s="215"/>
      <c r="AH26" s="213"/>
      <c r="AI26" s="214"/>
      <c r="AJ26" s="215"/>
      <c r="AK26" s="213"/>
      <c r="AL26" s="214"/>
      <c r="AM26" s="215"/>
      <c r="AN26" s="17"/>
      <c r="AO26" s="22"/>
      <c r="AP26" s="22"/>
    </row>
    <row r="27" spans="1:42" s="5" customFormat="1" ht="17.100000000000001" customHeight="1" thickBot="1">
      <c r="A27" s="218"/>
      <c r="B27" s="249"/>
      <c r="C27" s="218"/>
      <c r="D27" s="172"/>
      <c r="E27" s="250" t="str">
        <f>E13</f>
        <v/>
      </c>
      <c r="F27" s="251" t="s">
        <v>17</v>
      </c>
      <c r="G27" s="252" t="str">
        <f>S14</f>
        <v/>
      </c>
      <c r="H27" s="252"/>
      <c r="I27" s="253"/>
      <c r="J27" s="254"/>
      <c r="K27" s="251" t="s">
        <v>17</v>
      </c>
      <c r="L27" s="255"/>
      <c r="M27" s="256"/>
      <c r="N27" s="251" t="s">
        <v>17</v>
      </c>
      <c r="O27" s="255"/>
      <c r="P27" s="257"/>
      <c r="Q27" s="251" t="s">
        <v>17</v>
      </c>
      <c r="R27" s="258"/>
      <c r="S27" s="229" t="str">
        <f>S15</f>
        <v/>
      </c>
      <c r="T27" s="230"/>
      <c r="U27" s="231"/>
      <c r="V27" s="232"/>
      <c r="W27" s="233" t="str">
        <f>J26</f>
        <v>Platz 7 -11</v>
      </c>
      <c r="X27" s="234">
        <f t="shared" ref="X27:X51" si="1">$K$7</f>
        <v>43716</v>
      </c>
      <c r="Y27" s="130" t="str">
        <f>IF(L27="","",IF(J27&gt;L27,1,0))</f>
        <v/>
      </c>
      <c r="Z27" s="130" t="str">
        <f>IF(O27="","",IF(M27&gt;O27,1,0))</f>
        <v/>
      </c>
      <c r="AA27" s="130" t="str">
        <f>IF(R27="","",IF(P27&gt;R27,1,0))</f>
        <v/>
      </c>
      <c r="AB27" s="130" t="str">
        <f>IF(Y27="","",IF(Y27=0,1,0))</f>
        <v/>
      </c>
      <c r="AC27" s="130" t="str">
        <f>IF(Z27="","",IF(Z27=0,1,0))</f>
        <v/>
      </c>
      <c r="AD27" s="130" t="str">
        <f>IF(AA27="","",IF(AA27=0,1,0))</f>
        <v/>
      </c>
      <c r="AE27" s="235" t="str">
        <f>IF(O27="","",IF(P27=0,J27+M27,J27+M27+P27))</f>
        <v/>
      </c>
      <c r="AF27" s="236" t="s">
        <v>17</v>
      </c>
      <c r="AG27" s="237" t="str">
        <f>IF(O27="","",IF(R27="",L27+O27,L27+O27+R27))</f>
        <v/>
      </c>
      <c r="AH27" s="235" t="str">
        <f>IF(Z27="","",IF(AA27="",Y27+Z27,Y27+Z27+AA27))</f>
        <v/>
      </c>
      <c r="AI27" s="236" t="s">
        <v>17</v>
      </c>
      <c r="AJ27" s="237" t="str">
        <f>IF(Z27="","",IF(AD27="",AB27+AC27,AB27+AC27+AD27))</f>
        <v/>
      </c>
      <c r="AK27" s="235" t="str">
        <f>IF(AH27=2,2,IF(AJ27=2,0,AJ27))</f>
        <v/>
      </c>
      <c r="AL27" s="236" t="s">
        <v>17</v>
      </c>
      <c r="AM27" s="237" t="str">
        <f>IF(AJ27=2,2,IF(AH27=2,0,AJ27))</f>
        <v/>
      </c>
      <c r="AN27" s="17"/>
      <c r="AO27" s="259">
        <v>2.7777777777777776E-2</v>
      </c>
      <c r="AP27" s="22"/>
    </row>
    <row r="28" spans="1:42" s="5" customFormat="1" ht="17.100000000000001" customHeight="1">
      <c r="A28" s="195">
        <f>A26</f>
        <v>13</v>
      </c>
      <c r="B28" s="196">
        <f>B26</f>
        <v>0.375</v>
      </c>
      <c r="C28" s="197">
        <v>31</v>
      </c>
      <c r="D28" s="171">
        <v>4</v>
      </c>
      <c r="E28" s="107" t="s">
        <v>53</v>
      </c>
      <c r="F28" s="240" t="s">
        <v>17</v>
      </c>
      <c r="G28" s="260" t="s">
        <v>51</v>
      </c>
      <c r="H28" s="241"/>
      <c r="I28" s="242"/>
      <c r="J28" s="243" t="s">
        <v>56</v>
      </c>
      <c r="K28" s="244"/>
      <c r="L28" s="244"/>
      <c r="M28" s="244"/>
      <c r="N28" s="244"/>
      <c r="O28" s="244"/>
      <c r="P28" s="244"/>
      <c r="Q28" s="244"/>
      <c r="R28" s="245"/>
      <c r="S28" s="206" t="s">
        <v>55</v>
      </c>
      <c r="T28" s="207"/>
      <c r="U28" s="208"/>
      <c r="V28" s="209"/>
      <c r="W28" s="210" t="str">
        <f>J28</f>
        <v>Platz 7 -11</v>
      </c>
      <c r="X28" s="211">
        <f t="shared" si="1"/>
        <v>43716</v>
      </c>
      <c r="Y28" s="212"/>
      <c r="Z28" s="212"/>
      <c r="AA28" s="212"/>
      <c r="AB28" s="212"/>
      <c r="AC28" s="212"/>
      <c r="AD28" s="212"/>
      <c r="AE28" s="213"/>
      <c r="AF28" s="214"/>
      <c r="AG28" s="215"/>
      <c r="AH28" s="213"/>
      <c r="AI28" s="214"/>
      <c r="AJ28" s="215"/>
      <c r="AK28" s="213"/>
      <c r="AL28" s="214"/>
      <c r="AM28" s="215"/>
      <c r="AN28" s="17"/>
      <c r="AO28" s="22"/>
      <c r="AP28" s="22"/>
    </row>
    <row r="29" spans="1:42" s="5" customFormat="1" ht="17.100000000000001" customHeight="1" thickBot="1">
      <c r="A29" s="216"/>
      <c r="B29" s="217"/>
      <c r="C29" s="218"/>
      <c r="D29" s="172"/>
      <c r="E29" s="261" t="str">
        <f>S13</f>
        <v/>
      </c>
      <c r="F29" s="251" t="s">
        <v>17</v>
      </c>
      <c r="G29" s="252" t="str">
        <f>E14</f>
        <v/>
      </c>
      <c r="H29" s="252"/>
      <c r="I29" s="253"/>
      <c r="J29" s="254"/>
      <c r="K29" s="251" t="s">
        <v>17</v>
      </c>
      <c r="L29" s="255"/>
      <c r="M29" s="256"/>
      <c r="N29" s="251" t="s">
        <v>17</v>
      </c>
      <c r="O29" s="255"/>
      <c r="P29" s="256"/>
      <c r="Q29" s="251" t="s">
        <v>17</v>
      </c>
      <c r="R29" s="258"/>
      <c r="S29" s="229" t="str">
        <f>S15</f>
        <v/>
      </c>
      <c r="T29" s="230"/>
      <c r="U29" s="231"/>
      <c r="V29" s="232"/>
      <c r="W29" s="233" t="str">
        <f>J28</f>
        <v>Platz 7 -11</v>
      </c>
      <c r="X29" s="234">
        <f t="shared" si="1"/>
        <v>43716</v>
      </c>
      <c r="Y29" s="130" t="str">
        <f>IF(L29="","",IF(J29&gt;L29,1,0))</f>
        <v/>
      </c>
      <c r="Z29" s="130" t="str">
        <f>IF(O29="","",IF(M29&gt;O29,1,0))</f>
        <v/>
      </c>
      <c r="AA29" s="130" t="str">
        <f>IF(R29="","",IF(P29&gt;R29,1,0))</f>
        <v/>
      </c>
      <c r="AB29" s="130" t="str">
        <f>IF(Y29="","",IF(Y29=0,1,0))</f>
        <v/>
      </c>
      <c r="AC29" s="130" t="str">
        <f>IF(Z29="","",IF(Z29=0,1,0))</f>
        <v/>
      </c>
      <c r="AD29" s="130" t="str">
        <f>IF(AA29="","",IF(AA29=0,1,0))</f>
        <v/>
      </c>
      <c r="AE29" s="235" t="str">
        <f>IF(O29="","",IF(P29=0,J29+M29,J29+M29+P29))</f>
        <v/>
      </c>
      <c r="AF29" s="236" t="s">
        <v>17</v>
      </c>
      <c r="AG29" s="237" t="str">
        <f>IF(O29="","",IF(R29="",L29+O29,L29+O29+R29))</f>
        <v/>
      </c>
      <c r="AH29" s="235" t="str">
        <f>IF(Z29="","",IF(AA29="",Y29+Z29,Y29+Z29+AA29))</f>
        <v/>
      </c>
      <c r="AI29" s="236" t="s">
        <v>17</v>
      </c>
      <c r="AJ29" s="237" t="str">
        <f>IF(Z29="","",IF(AD29="",AB29+AC29,AB29+AC29+AD29))</f>
        <v/>
      </c>
      <c r="AK29" s="235" t="str">
        <f>IF(AH29=2,2,IF(AJ29=2,0,AJ29))</f>
        <v/>
      </c>
      <c r="AL29" s="236" t="s">
        <v>17</v>
      </c>
      <c r="AM29" s="237" t="str">
        <f>IF(AJ29=2,2,IF(AH29=2,0,AJ29))</f>
        <v/>
      </c>
      <c r="AN29" s="17"/>
      <c r="AO29" s="22"/>
      <c r="AP29" s="22"/>
    </row>
    <row r="30" spans="1:42" s="5" customFormat="1" ht="17.100000000000001" customHeight="1">
      <c r="A30" s="197">
        <v>14</v>
      </c>
      <c r="B30" s="262">
        <f>B26+AO27</f>
        <v>0.40277777777777779</v>
      </c>
      <c r="C30" s="197">
        <v>32</v>
      </c>
      <c r="D30" s="171">
        <v>3</v>
      </c>
      <c r="E30" s="263" t="s">
        <v>57</v>
      </c>
      <c r="F30" s="240" t="s">
        <v>17</v>
      </c>
      <c r="G30" s="241" t="s">
        <v>58</v>
      </c>
      <c r="H30" s="241"/>
      <c r="I30" s="242"/>
      <c r="J30" s="264" t="s">
        <v>59</v>
      </c>
      <c r="K30" s="244"/>
      <c r="L30" s="244"/>
      <c r="M30" s="244"/>
      <c r="N30" s="244"/>
      <c r="O30" s="244"/>
      <c r="P30" s="244"/>
      <c r="Q30" s="244"/>
      <c r="R30" s="245"/>
      <c r="S30" s="206" t="s">
        <v>60</v>
      </c>
      <c r="T30" s="207"/>
      <c r="U30" s="208"/>
      <c r="V30" s="209"/>
      <c r="W30" s="210" t="str">
        <f>J30</f>
        <v>Qualifikation</v>
      </c>
      <c r="X30" s="211">
        <f t="shared" si="1"/>
        <v>43716</v>
      </c>
      <c r="Y30" s="212"/>
      <c r="Z30" s="212"/>
      <c r="AA30" s="212"/>
      <c r="AB30" s="212"/>
      <c r="AC30" s="212"/>
      <c r="AD30" s="212"/>
      <c r="AE30" s="213"/>
      <c r="AF30" s="214"/>
      <c r="AG30" s="215"/>
      <c r="AH30" s="213"/>
      <c r="AI30" s="214"/>
      <c r="AJ30" s="215"/>
      <c r="AK30" s="213"/>
      <c r="AL30" s="214"/>
      <c r="AM30" s="215"/>
      <c r="AN30" s="17"/>
      <c r="AO30" s="22"/>
      <c r="AP30" s="22"/>
    </row>
    <row r="31" spans="1:42" s="5" customFormat="1" ht="17.100000000000001" customHeight="1" thickBot="1">
      <c r="A31" s="218"/>
      <c r="B31" s="265"/>
      <c r="C31" s="218"/>
      <c r="D31" s="172"/>
      <c r="E31" s="261" t="str">
        <f>S11</f>
        <v/>
      </c>
      <c r="F31" s="251" t="s">
        <v>17</v>
      </c>
      <c r="G31" s="252" t="str">
        <f>E12</f>
        <v/>
      </c>
      <c r="H31" s="252"/>
      <c r="I31" s="253"/>
      <c r="J31" s="254"/>
      <c r="K31" s="251" t="s">
        <v>17</v>
      </c>
      <c r="L31" s="255"/>
      <c r="M31" s="256"/>
      <c r="N31" s="251" t="s">
        <v>17</v>
      </c>
      <c r="O31" s="255"/>
      <c r="P31" s="256"/>
      <c r="Q31" s="251" t="s">
        <v>17</v>
      </c>
      <c r="R31" s="258"/>
      <c r="S31" s="261" t="str">
        <f>S10</f>
        <v/>
      </c>
      <c r="T31" s="230"/>
      <c r="U31" s="231"/>
      <c r="V31" s="232"/>
      <c r="W31" s="233" t="str">
        <f>J30</f>
        <v>Qualifikation</v>
      </c>
      <c r="X31" s="234">
        <f t="shared" si="1"/>
        <v>43716</v>
      </c>
      <c r="Y31" s="130" t="str">
        <f>IF(L31="","",IF(J31&gt;L31,1,0))</f>
        <v/>
      </c>
      <c r="Z31" s="130" t="str">
        <f>IF(O31="","",IF(M31&gt;O31,1,0))</f>
        <v/>
      </c>
      <c r="AA31" s="130" t="str">
        <f>IF(R31="","",IF(P31&gt;R31,1,0))</f>
        <v/>
      </c>
      <c r="AB31" s="130" t="str">
        <f>IF(Y31="","",IF(Y31=0,1,0))</f>
        <v/>
      </c>
      <c r="AC31" s="130" t="str">
        <f>IF(Z31="","",IF(Z31=0,1,0))</f>
        <v/>
      </c>
      <c r="AD31" s="130" t="str">
        <f>IF(AA31="","",IF(AA31=0,1,0))</f>
        <v/>
      </c>
      <c r="AE31" s="235" t="str">
        <f>IF(O31="","",IF(P31=0,J31+M31,J31+M31+P31))</f>
        <v/>
      </c>
      <c r="AF31" s="236" t="s">
        <v>17</v>
      </c>
      <c r="AG31" s="237" t="str">
        <f>IF(O31="","",IF(R31="",L31+O31,L31+O31+R31))</f>
        <v/>
      </c>
      <c r="AH31" s="235" t="str">
        <f>IF(Z31="","",IF(AA31="",Y31+Z31,Y31+Z31+AA31))</f>
        <v/>
      </c>
      <c r="AI31" s="236" t="s">
        <v>17</v>
      </c>
      <c r="AJ31" s="237" t="str">
        <f>IF(Z31="","",IF(AD31="",AB31+AC31,AB31+AC31+AD31))</f>
        <v/>
      </c>
      <c r="AK31" s="235" t="str">
        <f>IF(Z31="","",IF(AH31=2,2,IF(AJ31=2,0,"")))</f>
        <v/>
      </c>
      <c r="AL31" s="236" t="s">
        <v>17</v>
      </c>
      <c r="AM31" s="237" t="str">
        <f>IF(AK31="","",IF(AJ31=2,2,0))</f>
        <v/>
      </c>
      <c r="AN31" s="17"/>
      <c r="AO31" s="22"/>
      <c r="AP31" s="22"/>
    </row>
    <row r="32" spans="1:42" s="5" customFormat="1" ht="17.100000000000001" customHeight="1">
      <c r="A32" s="195">
        <f>A30</f>
        <v>14</v>
      </c>
      <c r="B32" s="196">
        <f>B30</f>
        <v>0.40277777777777779</v>
      </c>
      <c r="C32" s="197">
        <v>33</v>
      </c>
      <c r="D32" s="171">
        <v>4</v>
      </c>
      <c r="E32" s="263" t="s">
        <v>61</v>
      </c>
      <c r="F32" s="240" t="s">
        <v>17</v>
      </c>
      <c r="G32" s="241" t="s">
        <v>62</v>
      </c>
      <c r="H32" s="241"/>
      <c r="I32" s="242"/>
      <c r="J32" s="264" t="s">
        <v>59</v>
      </c>
      <c r="K32" s="244"/>
      <c r="L32" s="244"/>
      <c r="M32" s="244"/>
      <c r="N32" s="244"/>
      <c r="O32" s="244"/>
      <c r="P32" s="244"/>
      <c r="Q32" s="244"/>
      <c r="R32" s="245"/>
      <c r="S32" s="206" t="s">
        <v>63</v>
      </c>
      <c r="T32" s="207"/>
      <c r="U32" s="208"/>
      <c r="V32" s="209"/>
      <c r="W32" s="210" t="str">
        <f>J32</f>
        <v>Qualifikation</v>
      </c>
      <c r="X32" s="211">
        <f t="shared" si="1"/>
        <v>43716</v>
      </c>
      <c r="Y32" s="212"/>
      <c r="Z32" s="212"/>
      <c r="AA32" s="212"/>
      <c r="AB32" s="212"/>
      <c r="AC32" s="212"/>
      <c r="AD32" s="212"/>
      <c r="AE32" s="213"/>
      <c r="AF32" s="214"/>
      <c r="AG32" s="215"/>
      <c r="AH32" s="213"/>
      <c r="AI32" s="214"/>
      <c r="AJ32" s="215"/>
      <c r="AK32" s="213"/>
      <c r="AL32" s="214"/>
      <c r="AM32" s="215"/>
      <c r="AN32" s="17"/>
      <c r="AO32" s="22"/>
      <c r="AP32" s="22"/>
    </row>
    <row r="33" spans="1:42" s="5" customFormat="1" ht="17.100000000000001" customHeight="1" thickBot="1">
      <c r="A33" s="216"/>
      <c r="B33" s="217"/>
      <c r="C33" s="218"/>
      <c r="D33" s="172"/>
      <c r="E33" s="261" t="str">
        <f>E11</f>
        <v/>
      </c>
      <c r="F33" s="251" t="s">
        <v>17</v>
      </c>
      <c r="G33" s="252" t="str">
        <f>S12</f>
        <v/>
      </c>
      <c r="H33" s="252"/>
      <c r="I33" s="253"/>
      <c r="J33" s="254"/>
      <c r="K33" s="251" t="s">
        <v>17</v>
      </c>
      <c r="L33" s="255"/>
      <c r="M33" s="256"/>
      <c r="N33" s="251" t="s">
        <v>17</v>
      </c>
      <c r="O33" s="255"/>
      <c r="P33" s="256"/>
      <c r="Q33" s="251" t="s">
        <v>17</v>
      </c>
      <c r="R33" s="258"/>
      <c r="S33" s="261" t="str">
        <f>E10</f>
        <v/>
      </c>
      <c r="T33" s="230"/>
      <c r="U33" s="231"/>
      <c r="V33" s="232"/>
      <c r="W33" s="233" t="str">
        <f>J32</f>
        <v>Qualifikation</v>
      </c>
      <c r="X33" s="234">
        <f t="shared" si="1"/>
        <v>43716</v>
      </c>
      <c r="Y33" s="130" t="str">
        <f>IF(L33="","",IF(J33&gt;L33,1,0))</f>
        <v/>
      </c>
      <c r="Z33" s="130" t="str">
        <f>IF(O33="","",IF(M33&gt;O33,1,0))</f>
        <v/>
      </c>
      <c r="AA33" s="130" t="str">
        <f>IF(R33="","",IF(P33&gt;R33,1,0))</f>
        <v/>
      </c>
      <c r="AB33" s="130" t="str">
        <f>IF(Y33="","",IF(Y33=0,1,0))</f>
        <v/>
      </c>
      <c r="AC33" s="130" t="str">
        <f>IF(Z33="","",IF(Z33=0,1,0))</f>
        <v/>
      </c>
      <c r="AD33" s="130" t="str">
        <f>IF(AA33="","",IF(AA33=0,1,0))</f>
        <v/>
      </c>
      <c r="AE33" s="235" t="str">
        <f>IF(O33="","",IF(P33=0,J33+M33,J33+M33+P33))</f>
        <v/>
      </c>
      <c r="AF33" s="236" t="s">
        <v>17</v>
      </c>
      <c r="AG33" s="237" t="str">
        <f>IF(O33="","",IF(R33="",L33+O33,L33+O33+R33))</f>
        <v/>
      </c>
      <c r="AH33" s="235" t="str">
        <f>IF(Z33="","",IF(AA33="",Y33+Z33,Y33+Z33+AA33))</f>
        <v/>
      </c>
      <c r="AI33" s="236" t="s">
        <v>17</v>
      </c>
      <c r="AJ33" s="237" t="str">
        <f>IF(Z33="","",IF(AD33="",AB33+AC33,AB33+AC33+AD33))</f>
        <v/>
      </c>
      <c r="AK33" s="235" t="str">
        <f>IF(Z33="","",IF(AH33=2,2,IF(AJ33=2,0,"")))</f>
        <v/>
      </c>
      <c r="AL33" s="236" t="s">
        <v>17</v>
      </c>
      <c r="AM33" s="237" t="str">
        <f>IF(AK33="","",IF(AJ33=2,2,0))</f>
        <v/>
      </c>
      <c r="AN33" s="17"/>
      <c r="AO33" s="22"/>
      <c r="AP33" s="22"/>
    </row>
    <row r="34" spans="1:42" s="5" customFormat="1" ht="17.100000000000001" customHeight="1">
      <c r="A34" s="197">
        <v>15</v>
      </c>
      <c r="B34" s="262">
        <f>B30+AO$27</f>
        <v>0.43055555555555558</v>
      </c>
      <c r="C34" s="197">
        <v>34</v>
      </c>
      <c r="D34" s="171">
        <v>3</v>
      </c>
      <c r="E34" s="239" t="s">
        <v>50</v>
      </c>
      <c r="F34" s="240" t="s">
        <v>17</v>
      </c>
      <c r="G34" s="260" t="s">
        <v>55</v>
      </c>
      <c r="H34" s="241"/>
      <c r="I34" s="242"/>
      <c r="J34" s="243" t="s">
        <v>56</v>
      </c>
      <c r="K34" s="244"/>
      <c r="L34" s="244"/>
      <c r="M34" s="244"/>
      <c r="N34" s="244"/>
      <c r="O34" s="244"/>
      <c r="P34" s="244"/>
      <c r="Q34" s="244"/>
      <c r="R34" s="245"/>
      <c r="S34" s="206" t="s">
        <v>53</v>
      </c>
      <c r="T34" s="207"/>
      <c r="U34" s="208"/>
      <c r="V34" s="209"/>
      <c r="W34" s="210" t="str">
        <f>J34</f>
        <v>Platz 7 -11</v>
      </c>
      <c r="X34" s="211">
        <f t="shared" si="1"/>
        <v>43716</v>
      </c>
      <c r="Y34" s="212"/>
      <c r="Z34" s="212"/>
      <c r="AA34" s="212"/>
      <c r="AB34" s="212"/>
      <c r="AC34" s="212"/>
      <c r="AD34" s="212"/>
      <c r="AE34" s="213"/>
      <c r="AF34" s="214"/>
      <c r="AG34" s="215"/>
      <c r="AH34" s="213"/>
      <c r="AI34" s="214"/>
      <c r="AJ34" s="215"/>
      <c r="AK34" s="213"/>
      <c r="AL34" s="214"/>
      <c r="AM34" s="215"/>
      <c r="AN34" s="17"/>
      <c r="AO34" s="22"/>
      <c r="AP34" s="22"/>
    </row>
    <row r="35" spans="1:42" s="5" customFormat="1" ht="17.100000000000001" customHeight="1" thickBot="1">
      <c r="A35" s="218"/>
      <c r="B35" s="265"/>
      <c r="C35" s="218"/>
      <c r="D35" s="172"/>
      <c r="E35" s="261" t="str">
        <f>E13</f>
        <v/>
      </c>
      <c r="F35" s="251" t="s">
        <v>17</v>
      </c>
      <c r="G35" s="252" t="str">
        <f>S15</f>
        <v/>
      </c>
      <c r="H35" s="252"/>
      <c r="I35" s="253"/>
      <c r="J35" s="254"/>
      <c r="K35" s="251" t="s">
        <v>17</v>
      </c>
      <c r="L35" s="255"/>
      <c r="M35" s="256"/>
      <c r="N35" s="251" t="s">
        <v>17</v>
      </c>
      <c r="O35" s="255"/>
      <c r="P35" s="256"/>
      <c r="Q35" s="251" t="s">
        <v>17</v>
      </c>
      <c r="R35" s="258"/>
      <c r="S35" s="261" t="str">
        <f>S13</f>
        <v/>
      </c>
      <c r="T35" s="230"/>
      <c r="U35" s="231"/>
      <c r="V35" s="232"/>
      <c r="W35" s="233" t="str">
        <f>J34</f>
        <v>Platz 7 -11</v>
      </c>
      <c r="X35" s="234">
        <f t="shared" si="1"/>
        <v>43716</v>
      </c>
      <c r="Y35" s="130" t="str">
        <f>IF(L35="","",IF(J35&gt;L35,1,0))</f>
        <v/>
      </c>
      <c r="Z35" s="130" t="str">
        <f>IF(O35="","",IF(M35&gt;O35,1,0))</f>
        <v/>
      </c>
      <c r="AA35" s="130" t="str">
        <f>IF(R35="","",IF(P35&gt;R35,1,0))</f>
        <v/>
      </c>
      <c r="AB35" s="130" t="str">
        <f>IF(Y35="","",IF(Y35=0,1,0))</f>
        <v/>
      </c>
      <c r="AC35" s="130" t="str">
        <f>IF(Z35="","",IF(Z35=0,1,0))</f>
        <v/>
      </c>
      <c r="AD35" s="130" t="str">
        <f>IF(AA35="","",IF(AA35=0,1,0))</f>
        <v/>
      </c>
      <c r="AE35" s="235" t="str">
        <f>IF(O35="","",IF(P35=0,J35+M35,J35+M35+P35))</f>
        <v/>
      </c>
      <c r="AF35" s="236" t="s">
        <v>17</v>
      </c>
      <c r="AG35" s="237" t="str">
        <f>IF(O35="","",IF(R35="",L35+O35,L35+O35+R35))</f>
        <v/>
      </c>
      <c r="AH35" s="235" t="str">
        <f>IF(Z35="","",IF(AA35="",Y35+Z35,Y35+Z35+AA35))</f>
        <v/>
      </c>
      <c r="AI35" s="236" t="s">
        <v>17</v>
      </c>
      <c r="AJ35" s="237" t="str">
        <f>IF(Z35="","",IF(AD35="",AB35+AC35,AB35+AC35+AD35))</f>
        <v/>
      </c>
      <c r="AK35" s="235" t="str">
        <f>IF(AH35=2,2,IF(AJ35=2,0,AJ35))</f>
        <v/>
      </c>
      <c r="AL35" s="236" t="s">
        <v>17</v>
      </c>
      <c r="AM35" s="237" t="str">
        <f>IF(AJ35=2,2,IF(AH35=2,0,AJ35))</f>
        <v/>
      </c>
      <c r="AN35" s="17"/>
      <c r="AO35" s="22"/>
      <c r="AP35" s="22"/>
    </row>
    <row r="36" spans="1:42" s="5" customFormat="1" ht="17.100000000000001" customHeight="1">
      <c r="A36" s="195">
        <f>A34</f>
        <v>15</v>
      </c>
      <c r="B36" s="196">
        <f>B34</f>
        <v>0.43055555555555558</v>
      </c>
      <c r="C36" s="197">
        <v>35</v>
      </c>
      <c r="D36" s="171">
        <v>4</v>
      </c>
      <c r="E36" s="107" t="s">
        <v>51</v>
      </c>
      <c r="F36" s="240" t="s">
        <v>17</v>
      </c>
      <c r="G36" s="260" t="s">
        <v>54</v>
      </c>
      <c r="H36" s="241"/>
      <c r="I36" s="242"/>
      <c r="J36" s="243" t="s">
        <v>56</v>
      </c>
      <c r="K36" s="244"/>
      <c r="L36" s="244"/>
      <c r="M36" s="244"/>
      <c r="N36" s="244"/>
      <c r="O36" s="244"/>
      <c r="P36" s="244"/>
      <c r="Q36" s="244"/>
      <c r="R36" s="245"/>
      <c r="S36" s="206" t="s">
        <v>53</v>
      </c>
      <c r="T36" s="207"/>
      <c r="U36" s="208"/>
      <c r="V36" s="209"/>
      <c r="W36" s="210" t="str">
        <f>J36</f>
        <v>Platz 7 -11</v>
      </c>
      <c r="X36" s="211">
        <f t="shared" si="1"/>
        <v>43716</v>
      </c>
      <c r="Y36" s="212"/>
      <c r="Z36" s="212"/>
      <c r="AA36" s="212"/>
      <c r="AB36" s="212"/>
      <c r="AC36" s="212"/>
      <c r="AD36" s="212"/>
      <c r="AE36" s="213"/>
      <c r="AF36" s="214"/>
      <c r="AG36" s="215"/>
      <c r="AH36" s="213"/>
      <c r="AI36" s="214"/>
      <c r="AJ36" s="215"/>
      <c r="AK36" s="213"/>
      <c r="AL36" s="214"/>
      <c r="AM36" s="215"/>
      <c r="AN36" s="17"/>
      <c r="AO36" s="22"/>
      <c r="AP36" s="22"/>
    </row>
    <row r="37" spans="1:42" s="5" customFormat="1" ht="17.100000000000001" customHeight="1" thickBot="1">
      <c r="A37" s="216"/>
      <c r="B37" s="217"/>
      <c r="C37" s="218"/>
      <c r="D37" s="172"/>
      <c r="E37" s="261" t="str">
        <f>E14</f>
        <v/>
      </c>
      <c r="F37" s="251" t="s">
        <v>17</v>
      </c>
      <c r="G37" s="252" t="str">
        <f>S14</f>
        <v/>
      </c>
      <c r="H37" s="252"/>
      <c r="I37" s="253"/>
      <c r="J37" s="254"/>
      <c r="K37" s="251" t="s">
        <v>17</v>
      </c>
      <c r="L37" s="255"/>
      <c r="M37" s="256"/>
      <c r="N37" s="251" t="s">
        <v>17</v>
      </c>
      <c r="O37" s="255"/>
      <c r="P37" s="256"/>
      <c r="Q37" s="251" t="s">
        <v>17</v>
      </c>
      <c r="R37" s="258"/>
      <c r="S37" s="261" t="str">
        <f>S13</f>
        <v/>
      </c>
      <c r="T37" s="230"/>
      <c r="U37" s="231"/>
      <c r="V37" s="232"/>
      <c r="W37" s="233" t="str">
        <f>J36</f>
        <v>Platz 7 -11</v>
      </c>
      <c r="X37" s="234">
        <f t="shared" si="1"/>
        <v>43716</v>
      </c>
      <c r="Y37" s="130" t="str">
        <f>IF(L37="","",IF(J37&gt;L37,1,0))</f>
        <v/>
      </c>
      <c r="Z37" s="130" t="str">
        <f>IF(O37="","",IF(M37&gt;O37,1,0))</f>
        <v/>
      </c>
      <c r="AA37" s="130" t="str">
        <f>IF(R37="","",IF(P37&gt;R37,1,0))</f>
        <v/>
      </c>
      <c r="AB37" s="130" t="str">
        <f>IF(Y37="","",IF(Y37=0,1,0))</f>
        <v/>
      </c>
      <c r="AC37" s="130" t="str">
        <f>IF(Z37="","",IF(Z37=0,1,0))</f>
        <v/>
      </c>
      <c r="AD37" s="130" t="str">
        <f>IF(AA37="","",IF(AA37=0,1,0))</f>
        <v/>
      </c>
      <c r="AE37" s="235" t="str">
        <f>IF(O37="","",IF(P37=0,J37+M37,J37+M37+P37))</f>
        <v/>
      </c>
      <c r="AF37" s="236" t="s">
        <v>17</v>
      </c>
      <c r="AG37" s="237" t="str">
        <f>IF(O37="","",IF(R37="",L37+O37,L37+O37+R37))</f>
        <v/>
      </c>
      <c r="AH37" s="235" t="str">
        <f>IF(Z37="","",IF(AA37="",Y37+Z37,Y37+Z37+AA37))</f>
        <v/>
      </c>
      <c r="AI37" s="236" t="s">
        <v>17</v>
      </c>
      <c r="AJ37" s="237" t="str">
        <f>IF(Z37="","",IF(AD37="",AB37+AC37,AB37+AC37+AD37))</f>
        <v/>
      </c>
      <c r="AK37" s="235" t="str">
        <f>IF(Z37="","",IF(AH37=2,2,IF(AJ37=2,0,"")))</f>
        <v/>
      </c>
      <c r="AL37" s="236" t="s">
        <v>17</v>
      </c>
      <c r="AM37" s="237" t="str">
        <f>IF(AK37="","",IF(AJ37=2,2,0))</f>
        <v/>
      </c>
      <c r="AN37" s="17"/>
      <c r="AO37" s="22"/>
      <c r="AP37" s="22"/>
    </row>
    <row r="38" spans="1:42" s="5" customFormat="1" ht="17.100000000000001" customHeight="1">
      <c r="A38" s="197">
        <v>16</v>
      </c>
      <c r="B38" s="262">
        <f>B34+AO$27</f>
        <v>0.45833333333333337</v>
      </c>
      <c r="C38" s="197">
        <v>36</v>
      </c>
      <c r="D38" s="171">
        <v>3</v>
      </c>
      <c r="E38" s="263" t="s">
        <v>63</v>
      </c>
      <c r="F38" s="240" t="s">
        <v>17</v>
      </c>
      <c r="G38" s="260" t="s">
        <v>64</v>
      </c>
      <c r="H38" s="241"/>
      <c r="I38" s="242"/>
      <c r="J38" s="264" t="s">
        <v>65</v>
      </c>
      <c r="K38" s="244"/>
      <c r="L38" s="244"/>
      <c r="M38" s="244"/>
      <c r="N38" s="244"/>
      <c r="O38" s="244"/>
      <c r="P38" s="244"/>
      <c r="Q38" s="244"/>
      <c r="R38" s="245"/>
      <c r="S38" s="206" t="s">
        <v>9</v>
      </c>
      <c r="T38" s="207"/>
      <c r="U38" s="208"/>
      <c r="V38" s="209"/>
      <c r="W38" s="210" t="str">
        <f>J38</f>
        <v>Halbfinale</v>
      </c>
      <c r="X38" s="211">
        <f t="shared" si="1"/>
        <v>43716</v>
      </c>
      <c r="Y38" s="212"/>
      <c r="Z38" s="212"/>
      <c r="AA38" s="212"/>
      <c r="AB38" s="212"/>
      <c r="AC38" s="212"/>
      <c r="AD38" s="212"/>
      <c r="AE38" s="213"/>
      <c r="AF38" s="214"/>
      <c r="AG38" s="215"/>
      <c r="AH38" s="213"/>
      <c r="AI38" s="214"/>
      <c r="AJ38" s="215"/>
      <c r="AK38" s="213"/>
      <c r="AL38" s="214"/>
      <c r="AM38" s="215"/>
      <c r="AN38" s="17"/>
      <c r="AO38" s="22"/>
      <c r="AP38" s="22"/>
    </row>
    <row r="39" spans="1:42" s="5" customFormat="1" ht="17.100000000000001" customHeight="1" thickBot="1">
      <c r="A39" s="218"/>
      <c r="B39" s="265"/>
      <c r="C39" s="218"/>
      <c r="D39" s="172"/>
      <c r="E39" s="261" t="str">
        <f>E10</f>
        <v/>
      </c>
      <c r="F39" s="251" t="s">
        <v>17</v>
      </c>
      <c r="G39" s="252" t="str">
        <f>IF(AK31="","",IF(AK31=2,E31,G31))</f>
        <v/>
      </c>
      <c r="H39" s="252"/>
      <c r="I39" s="253"/>
      <c r="J39" s="254"/>
      <c r="K39" s="251" t="s">
        <v>17</v>
      </c>
      <c r="L39" s="255"/>
      <c r="M39" s="256"/>
      <c r="N39" s="251" t="s">
        <v>17</v>
      </c>
      <c r="O39" s="255"/>
      <c r="P39" s="256"/>
      <c r="Q39" s="251" t="s">
        <v>17</v>
      </c>
      <c r="R39" s="258"/>
      <c r="S39" s="261" t="str">
        <f>K5</f>
        <v>TV Hallerstein</v>
      </c>
      <c r="T39" s="230"/>
      <c r="U39" s="231"/>
      <c r="V39" s="232"/>
      <c r="W39" s="233" t="str">
        <f>J38</f>
        <v>Halbfinale</v>
      </c>
      <c r="X39" s="234">
        <f t="shared" si="1"/>
        <v>43716</v>
      </c>
      <c r="Y39" s="130" t="str">
        <f>IF(L39="","",IF(J39&gt;L39,1,0))</f>
        <v/>
      </c>
      <c r="Z39" s="130" t="str">
        <f>IF(O39="","",IF(M39&gt;O39,1,0))</f>
        <v/>
      </c>
      <c r="AA39" s="130" t="str">
        <f>IF(R39="","",IF(P39&gt;R39,1,0))</f>
        <v/>
      </c>
      <c r="AB39" s="130" t="str">
        <f>IF(Y39="","",IF(Y39=0,1,0))</f>
        <v/>
      </c>
      <c r="AC39" s="130" t="str">
        <f>IF(Z39="","",IF(Z39=0,1,0))</f>
        <v/>
      </c>
      <c r="AD39" s="130" t="str">
        <f>IF(AA39="","",IF(AA39=0,1,0))</f>
        <v/>
      </c>
      <c r="AE39" s="235" t="str">
        <f>IF(O39="","",IF(P39=0,J39+M39,J39+M39+P39))</f>
        <v/>
      </c>
      <c r="AF39" s="236" t="s">
        <v>17</v>
      </c>
      <c r="AG39" s="237" t="str">
        <f>IF(O39="","",IF(R39="",L39+O39,L39+O39+R39))</f>
        <v/>
      </c>
      <c r="AH39" s="235" t="str">
        <f>IF(Z39="","",IF(AA39="",Y39+Z39,Y39+Z39+AA39))</f>
        <v/>
      </c>
      <c r="AI39" s="236" t="s">
        <v>17</v>
      </c>
      <c r="AJ39" s="237" t="str">
        <f>IF(Z39="","",IF(AD39="",AB39+AC39,AB39+AC39+AD39))</f>
        <v/>
      </c>
      <c r="AK39" s="235" t="str">
        <f>IF(Z39="","",IF(AH39=2,2,IF(AJ39=2,0,"")))</f>
        <v/>
      </c>
      <c r="AL39" s="236" t="s">
        <v>17</v>
      </c>
      <c r="AM39" s="237" t="str">
        <f>IF(AK39="","",IF(AJ39=2,2,0))</f>
        <v/>
      </c>
      <c r="AN39" s="17"/>
      <c r="AO39" s="22"/>
      <c r="AP39" s="22"/>
    </row>
    <row r="40" spans="1:42" s="5" customFormat="1" ht="17.100000000000001" customHeight="1">
      <c r="A40" s="195">
        <f>A38</f>
        <v>16</v>
      </c>
      <c r="B40" s="196">
        <f>B38</f>
        <v>0.45833333333333337</v>
      </c>
      <c r="C40" s="197">
        <v>37</v>
      </c>
      <c r="D40" s="171">
        <v>4</v>
      </c>
      <c r="E40" s="263" t="s">
        <v>60</v>
      </c>
      <c r="F40" s="240" t="s">
        <v>17</v>
      </c>
      <c r="G40" s="260" t="s">
        <v>66</v>
      </c>
      <c r="H40" s="241"/>
      <c r="I40" s="242"/>
      <c r="J40" s="264" t="s">
        <v>65</v>
      </c>
      <c r="K40" s="244"/>
      <c r="L40" s="244"/>
      <c r="M40" s="244"/>
      <c r="N40" s="244"/>
      <c r="O40" s="244"/>
      <c r="P40" s="244"/>
      <c r="Q40" s="244"/>
      <c r="R40" s="245"/>
      <c r="S40" s="206" t="s">
        <v>9</v>
      </c>
      <c r="T40" s="207"/>
      <c r="U40" s="208"/>
      <c r="V40" s="209"/>
      <c r="W40" s="210" t="str">
        <f>J40</f>
        <v>Halbfinale</v>
      </c>
      <c r="X40" s="211">
        <f t="shared" si="1"/>
        <v>43716</v>
      </c>
      <c r="Y40" s="212"/>
      <c r="Z40" s="212"/>
      <c r="AA40" s="212"/>
      <c r="AB40" s="212"/>
      <c r="AC40" s="212"/>
      <c r="AD40" s="212"/>
      <c r="AE40" s="213"/>
      <c r="AF40" s="214"/>
      <c r="AG40" s="215"/>
      <c r="AH40" s="213"/>
      <c r="AI40" s="214"/>
      <c r="AJ40" s="215"/>
      <c r="AK40" s="213"/>
      <c r="AL40" s="214"/>
      <c r="AM40" s="215"/>
      <c r="AN40" s="17"/>
      <c r="AO40" s="22"/>
      <c r="AP40" s="22"/>
    </row>
    <row r="41" spans="1:42" s="5" customFormat="1" ht="17.100000000000001" customHeight="1" thickBot="1">
      <c r="A41" s="216"/>
      <c r="B41" s="217"/>
      <c r="C41" s="218"/>
      <c r="D41" s="172"/>
      <c r="E41" s="261" t="str">
        <f>S10</f>
        <v/>
      </c>
      <c r="F41" s="251" t="s">
        <v>17</v>
      </c>
      <c r="G41" s="252" t="str">
        <f>IF(AK33="","",IF(AK33=2,E33,G33))</f>
        <v/>
      </c>
      <c r="H41" s="252"/>
      <c r="I41" s="253"/>
      <c r="J41" s="254"/>
      <c r="K41" s="251" t="s">
        <v>17</v>
      </c>
      <c r="L41" s="255"/>
      <c r="M41" s="256"/>
      <c r="N41" s="251" t="s">
        <v>17</v>
      </c>
      <c r="O41" s="255"/>
      <c r="P41" s="256"/>
      <c r="Q41" s="251" t="s">
        <v>17</v>
      </c>
      <c r="R41" s="258"/>
      <c r="S41" s="261" t="str">
        <f>K5</f>
        <v>TV Hallerstein</v>
      </c>
      <c r="T41" s="230"/>
      <c r="U41" s="231"/>
      <c r="V41" s="232"/>
      <c r="W41" s="233" t="str">
        <f>J40</f>
        <v>Halbfinale</v>
      </c>
      <c r="X41" s="234">
        <f t="shared" si="1"/>
        <v>43716</v>
      </c>
      <c r="Y41" s="130" t="str">
        <f>IF(L41="","",IF(J41&gt;L41,1,0))</f>
        <v/>
      </c>
      <c r="Z41" s="130" t="str">
        <f>IF(O41="","",IF(M41&gt;O41,1,0))</f>
        <v/>
      </c>
      <c r="AA41" s="130" t="str">
        <f>IF(R41="","",IF(P41&gt;R41,1,0))</f>
        <v/>
      </c>
      <c r="AB41" s="130" t="str">
        <f>IF(Y41="","",IF(Y41=0,1,0))</f>
        <v/>
      </c>
      <c r="AC41" s="130" t="str">
        <f>IF(Z41="","",IF(Z41=0,1,0))</f>
        <v/>
      </c>
      <c r="AD41" s="130" t="str">
        <f>IF(AA41="","",IF(AA41=0,1,0))</f>
        <v/>
      </c>
      <c r="AE41" s="235" t="str">
        <f>IF(O41="","",IF(P41=0,J41+M41,J41+M41+P41))</f>
        <v/>
      </c>
      <c r="AF41" s="236" t="s">
        <v>17</v>
      </c>
      <c r="AG41" s="237" t="str">
        <f>IF(O41="","",IF(R41="",L41+O41,L41+O41+R41))</f>
        <v/>
      </c>
      <c r="AH41" s="235" t="str">
        <f>IF(Z41="","",IF(AA41="",Y41+Z41,Y41+Z41+AA41))</f>
        <v/>
      </c>
      <c r="AI41" s="236" t="s">
        <v>17</v>
      </c>
      <c r="AJ41" s="237" t="str">
        <f>IF(Z41="","",IF(AD41="",AB41+AC41,AB41+AC41+AD41))</f>
        <v/>
      </c>
      <c r="AK41" s="235" t="str">
        <f>IF(Z41="","",IF(AH41=2,2,IF(AJ41=2,0,"")))</f>
        <v/>
      </c>
      <c r="AL41" s="236" t="s">
        <v>17</v>
      </c>
      <c r="AM41" s="237" t="str">
        <f>IF(AK41="","",IF(AJ41=2,2,0))</f>
        <v/>
      </c>
      <c r="AN41" s="17"/>
      <c r="AO41" s="22"/>
      <c r="AP41" s="22"/>
    </row>
    <row r="42" spans="1:42" s="5" customFormat="1" ht="17.100000000000001" customHeight="1">
      <c r="A42" s="197">
        <v>17</v>
      </c>
      <c r="B42" s="262">
        <f>B38+AO$27</f>
        <v>0.48611111111111116</v>
      </c>
      <c r="C42" s="197">
        <v>38</v>
      </c>
      <c r="D42" s="171">
        <v>3</v>
      </c>
      <c r="E42" s="107" t="s">
        <v>67</v>
      </c>
      <c r="F42" s="240" t="s">
        <v>17</v>
      </c>
      <c r="G42" s="260" t="s">
        <v>68</v>
      </c>
      <c r="H42" s="241"/>
      <c r="I42" s="242"/>
      <c r="J42" s="243" t="s">
        <v>69</v>
      </c>
      <c r="K42" s="244"/>
      <c r="L42" s="244"/>
      <c r="M42" s="244"/>
      <c r="N42" s="244"/>
      <c r="O42" s="244"/>
      <c r="P42" s="244"/>
      <c r="Q42" s="244"/>
      <c r="R42" s="245"/>
      <c r="S42" s="206" t="s">
        <v>9</v>
      </c>
      <c r="T42" s="207"/>
      <c r="U42" s="208"/>
      <c r="V42" s="209"/>
      <c r="W42" s="210" t="str">
        <f>J42</f>
        <v>Platz 5/6</v>
      </c>
      <c r="X42" s="211">
        <f t="shared" si="1"/>
        <v>43716</v>
      </c>
      <c r="Y42" s="212"/>
      <c r="Z42" s="212"/>
      <c r="AA42" s="212"/>
      <c r="AB42" s="212"/>
      <c r="AC42" s="212"/>
      <c r="AD42" s="212"/>
      <c r="AE42" s="213"/>
      <c r="AF42" s="214"/>
      <c r="AG42" s="215"/>
      <c r="AH42" s="213"/>
      <c r="AI42" s="214"/>
      <c r="AJ42" s="215"/>
      <c r="AK42" s="213"/>
      <c r="AL42" s="214"/>
      <c r="AM42" s="215"/>
      <c r="AN42" s="17"/>
      <c r="AO42" s="22"/>
      <c r="AP42" s="22"/>
    </row>
    <row r="43" spans="1:42" s="5" customFormat="1" ht="17.100000000000001" customHeight="1" thickBot="1">
      <c r="A43" s="218"/>
      <c r="B43" s="265"/>
      <c r="C43" s="218"/>
      <c r="D43" s="172"/>
      <c r="E43" s="261" t="str">
        <f>IF(AK31="","",IF(AK31=2,G31,E31))</f>
        <v/>
      </c>
      <c r="F43" s="251" t="s">
        <v>17</v>
      </c>
      <c r="G43" s="252" t="str">
        <f>IF(AK33="","",IF(AK33=2,G33,E33))</f>
        <v/>
      </c>
      <c r="H43" s="252"/>
      <c r="I43" s="253"/>
      <c r="J43" s="254"/>
      <c r="K43" s="251" t="s">
        <v>17</v>
      </c>
      <c r="L43" s="255"/>
      <c r="M43" s="256"/>
      <c r="N43" s="251" t="s">
        <v>17</v>
      </c>
      <c r="O43" s="255"/>
      <c r="P43" s="256"/>
      <c r="Q43" s="251" t="s">
        <v>17</v>
      </c>
      <c r="R43" s="258"/>
      <c r="S43" s="261" t="str">
        <f>K5</f>
        <v>TV Hallerstein</v>
      </c>
      <c r="T43" s="230"/>
      <c r="U43" s="231"/>
      <c r="V43" s="232"/>
      <c r="W43" s="233" t="str">
        <f>J42</f>
        <v>Platz 5/6</v>
      </c>
      <c r="X43" s="234">
        <f t="shared" si="1"/>
        <v>43716</v>
      </c>
      <c r="Y43" s="130" t="str">
        <f>IF(L43="","",IF(J43&gt;L43,1,0))</f>
        <v/>
      </c>
      <c r="Z43" s="130" t="str">
        <f>IF(O43="","",IF(M43&gt;O43,1,0))</f>
        <v/>
      </c>
      <c r="AA43" s="130" t="str">
        <f>IF(R43="","",IF(P43&gt;R43,1,0))</f>
        <v/>
      </c>
      <c r="AB43" s="130" t="str">
        <f>IF(Y43="","",IF(Y43=0,1,0))</f>
        <v/>
      </c>
      <c r="AC43" s="130" t="str">
        <f>IF(Z43="","",IF(Z43=0,1,0))</f>
        <v/>
      </c>
      <c r="AD43" s="130" t="str">
        <f>IF(AA43="","",IF(AA43=0,1,0))</f>
        <v/>
      </c>
      <c r="AE43" s="235" t="str">
        <f>IF(O43="","",IF(P43=0,J43+M43,J43+M43+P43))</f>
        <v/>
      </c>
      <c r="AF43" s="236" t="s">
        <v>17</v>
      </c>
      <c r="AG43" s="237" t="str">
        <f>IF(O43="","",IF(R43="",L43+O43,L43+O43+R43))</f>
        <v/>
      </c>
      <c r="AH43" s="235" t="str">
        <f>IF(Z43="","",IF(AA43="",Y43+Z43,Y43+Z43+AA43))</f>
        <v/>
      </c>
      <c r="AI43" s="236" t="s">
        <v>17</v>
      </c>
      <c r="AJ43" s="237" t="str">
        <f>IF(Z43="","",IF(AD43="",AB43+AC43,AB43+AC43+AD43))</f>
        <v/>
      </c>
      <c r="AK43" s="235" t="str">
        <f>IF(Z43="","",IF(AH43=2,2,IF(AJ43=2,0,"")))</f>
        <v/>
      </c>
      <c r="AL43" s="236" t="s">
        <v>17</v>
      </c>
      <c r="AM43" s="237" t="str">
        <f>IF(AK43="","",IF(AJ43=2,2,0))</f>
        <v/>
      </c>
      <c r="AN43" s="17"/>
      <c r="AO43" s="22"/>
      <c r="AP43" s="22"/>
    </row>
    <row r="44" spans="1:42" s="5" customFormat="1" ht="17.100000000000001" customHeight="1">
      <c r="A44" s="195">
        <f>A42</f>
        <v>17</v>
      </c>
      <c r="B44" s="196">
        <f>B42</f>
        <v>0.48611111111111116</v>
      </c>
      <c r="C44" s="197">
        <v>39</v>
      </c>
      <c r="D44" s="171">
        <v>4</v>
      </c>
      <c r="E44" s="107" t="s">
        <v>51</v>
      </c>
      <c r="F44" s="240" t="s">
        <v>17</v>
      </c>
      <c r="G44" s="260" t="s">
        <v>55</v>
      </c>
      <c r="H44" s="241"/>
      <c r="I44" s="242"/>
      <c r="J44" s="243" t="s">
        <v>56</v>
      </c>
      <c r="K44" s="244"/>
      <c r="L44" s="244"/>
      <c r="M44" s="244"/>
      <c r="N44" s="244"/>
      <c r="O44" s="244"/>
      <c r="P44" s="244"/>
      <c r="Q44" s="244"/>
      <c r="R44" s="245"/>
      <c r="S44" s="206" t="s">
        <v>54</v>
      </c>
      <c r="T44" s="207"/>
      <c r="U44" s="208"/>
      <c r="V44" s="209"/>
      <c r="W44" s="210" t="str">
        <f>J44</f>
        <v>Platz 7 -11</v>
      </c>
      <c r="X44" s="211">
        <f t="shared" si="1"/>
        <v>43716</v>
      </c>
      <c r="Y44" s="212"/>
      <c r="Z44" s="212"/>
      <c r="AA44" s="212"/>
      <c r="AB44" s="212"/>
      <c r="AC44" s="212"/>
      <c r="AD44" s="212"/>
      <c r="AE44" s="213"/>
      <c r="AF44" s="214"/>
      <c r="AG44" s="215"/>
      <c r="AH44" s="213"/>
      <c r="AI44" s="214"/>
      <c r="AJ44" s="215"/>
      <c r="AK44" s="213"/>
      <c r="AL44" s="214"/>
      <c r="AM44" s="215"/>
      <c r="AN44" s="17"/>
      <c r="AO44" s="22"/>
      <c r="AP44" s="22"/>
    </row>
    <row r="45" spans="1:42" s="5" customFormat="1" ht="17.100000000000001" customHeight="1" thickBot="1">
      <c r="A45" s="216"/>
      <c r="B45" s="217"/>
      <c r="C45" s="218"/>
      <c r="D45" s="172"/>
      <c r="E45" s="261" t="str">
        <f>E14</f>
        <v/>
      </c>
      <c r="F45" s="251" t="s">
        <v>17</v>
      </c>
      <c r="G45" s="252" t="str">
        <f>S15</f>
        <v/>
      </c>
      <c r="H45" s="252"/>
      <c r="I45" s="253"/>
      <c r="J45" s="254"/>
      <c r="K45" s="251" t="s">
        <v>17</v>
      </c>
      <c r="L45" s="255"/>
      <c r="M45" s="256"/>
      <c r="N45" s="251" t="s">
        <v>17</v>
      </c>
      <c r="O45" s="255"/>
      <c r="P45" s="256"/>
      <c r="Q45" s="251" t="s">
        <v>17</v>
      </c>
      <c r="R45" s="258"/>
      <c r="S45" s="261" t="str">
        <f>S14</f>
        <v/>
      </c>
      <c r="T45" s="230"/>
      <c r="U45" s="231"/>
      <c r="V45" s="232"/>
      <c r="W45" s="233" t="str">
        <f>J44</f>
        <v>Platz 7 -11</v>
      </c>
      <c r="X45" s="234">
        <f t="shared" si="1"/>
        <v>43716</v>
      </c>
      <c r="Y45" s="130" t="str">
        <f>IF(L45="","",IF(J45&gt;L45,1,0))</f>
        <v/>
      </c>
      <c r="Z45" s="130" t="str">
        <f>IF(O45="","",IF(M45&gt;O45,1,0))</f>
        <v/>
      </c>
      <c r="AA45" s="130" t="str">
        <f>IF(R45="","",IF(P45&gt;R45,1,0))</f>
        <v/>
      </c>
      <c r="AB45" s="130" t="str">
        <f>IF(Y45="","",IF(Y45=0,1,0))</f>
        <v/>
      </c>
      <c r="AC45" s="130" t="str">
        <f>IF(Z45="","",IF(Z45=0,1,0))</f>
        <v/>
      </c>
      <c r="AD45" s="130" t="str">
        <f>IF(AA45="","",IF(AA45=0,1,0))</f>
        <v/>
      </c>
      <c r="AE45" s="235" t="str">
        <f>IF(O45="","",IF(P45=0,J45+M45,J45+M45+P45))</f>
        <v/>
      </c>
      <c r="AF45" s="236" t="s">
        <v>17</v>
      </c>
      <c r="AG45" s="237" t="str">
        <f>IF(O45="","",IF(R45="",L45+O45,L45+O45+R45))</f>
        <v/>
      </c>
      <c r="AH45" s="235" t="str">
        <f>IF(Z45="","",IF(AA45="",Y45+Z45,Y45+Z45+AA45))</f>
        <v/>
      </c>
      <c r="AI45" s="236" t="s">
        <v>17</v>
      </c>
      <c r="AJ45" s="237" t="str">
        <f>IF(Z45="","",IF(AD45="",AB45+AC45,AB45+AC45+AD45))</f>
        <v/>
      </c>
      <c r="AK45" s="235" t="str">
        <f>IF(AH45=2,2,IF(AJ45=2,0,AJ45))</f>
        <v/>
      </c>
      <c r="AL45" s="236" t="s">
        <v>17</v>
      </c>
      <c r="AM45" s="237" t="str">
        <f>IF(AJ45=2,2,IF(AH45=2,0,AJ45))</f>
        <v/>
      </c>
      <c r="AN45" s="17"/>
      <c r="AO45" s="22"/>
      <c r="AP45" s="22"/>
    </row>
    <row r="46" spans="1:42" s="5" customFormat="1" ht="17.100000000000001" customHeight="1">
      <c r="A46" s="266">
        <v>18</v>
      </c>
      <c r="B46" s="267">
        <f>B42+$AO$27</f>
        <v>0.51388888888888895</v>
      </c>
      <c r="C46" s="266">
        <v>40</v>
      </c>
      <c r="D46" s="268">
        <v>3</v>
      </c>
      <c r="E46" s="269" t="s">
        <v>70</v>
      </c>
      <c r="F46" s="270" t="s">
        <v>17</v>
      </c>
      <c r="G46" s="271" t="s">
        <v>71</v>
      </c>
      <c r="H46" s="272"/>
      <c r="I46" s="273"/>
      <c r="J46" s="274" t="s">
        <v>72</v>
      </c>
      <c r="K46" s="275"/>
      <c r="L46" s="275"/>
      <c r="M46" s="275"/>
      <c r="N46" s="275"/>
      <c r="O46" s="275"/>
      <c r="P46" s="275"/>
      <c r="Q46" s="275"/>
      <c r="R46" s="276"/>
      <c r="S46" s="277" t="s">
        <v>9</v>
      </c>
      <c r="T46" s="278"/>
      <c r="U46" s="279"/>
      <c r="V46" s="280"/>
      <c r="W46" s="281" t="str">
        <f>J46</f>
        <v>Platz 3/4</v>
      </c>
      <c r="X46" s="211">
        <f t="shared" si="1"/>
        <v>43716</v>
      </c>
      <c r="Y46" s="282"/>
      <c r="Z46" s="282"/>
      <c r="AA46" s="282"/>
      <c r="AB46" s="282"/>
      <c r="AC46" s="282"/>
      <c r="AD46" s="282"/>
      <c r="AE46" s="283"/>
      <c r="AF46" s="284"/>
      <c r="AG46" s="285"/>
      <c r="AH46" s="283"/>
      <c r="AI46" s="284"/>
      <c r="AJ46" s="285"/>
      <c r="AK46" s="283"/>
      <c r="AL46" s="284"/>
      <c r="AM46" s="285"/>
      <c r="AN46" s="17"/>
      <c r="AO46" s="22"/>
      <c r="AP46" s="22"/>
    </row>
    <row r="47" spans="1:42" s="5" customFormat="1" ht="17.100000000000001" customHeight="1" thickBot="1">
      <c r="A47" s="218"/>
      <c r="B47" s="265"/>
      <c r="C47" s="218"/>
      <c r="D47" s="172"/>
      <c r="E47" s="261" t="str">
        <f>IF(AK39="","",IF(AK39=2,G39,E39))</f>
        <v/>
      </c>
      <c r="F47" s="251" t="s">
        <v>17</v>
      </c>
      <c r="G47" s="252" t="str">
        <f>IF(AK41="","",IF(AK41=2,G41,E41))</f>
        <v/>
      </c>
      <c r="H47" s="252"/>
      <c r="I47" s="253"/>
      <c r="J47" s="254"/>
      <c r="K47" s="251" t="s">
        <v>17</v>
      </c>
      <c r="L47" s="255"/>
      <c r="M47" s="256"/>
      <c r="N47" s="251" t="s">
        <v>17</v>
      </c>
      <c r="O47" s="255"/>
      <c r="P47" s="256"/>
      <c r="Q47" s="251" t="s">
        <v>17</v>
      </c>
      <c r="R47" s="258"/>
      <c r="S47" s="261" t="str">
        <f>K5</f>
        <v>TV Hallerstein</v>
      </c>
      <c r="T47" s="230"/>
      <c r="U47" s="231"/>
      <c r="V47" s="232"/>
      <c r="W47" s="233" t="str">
        <f>J46</f>
        <v>Platz 3/4</v>
      </c>
      <c r="X47" s="234">
        <f t="shared" si="1"/>
        <v>43716</v>
      </c>
      <c r="Y47" s="130" t="str">
        <f>IF(L47="","",IF(J47&gt;L47,1,0))</f>
        <v/>
      </c>
      <c r="Z47" s="130" t="str">
        <f>IF(O47="","",IF(M47&gt;O47,1,0))</f>
        <v/>
      </c>
      <c r="AA47" s="130" t="str">
        <f>IF(R47="","",IF(P47&gt;R47,1,0))</f>
        <v/>
      </c>
      <c r="AB47" s="130" t="str">
        <f>IF(Y47="","",IF(Y47=0,1,0))</f>
        <v/>
      </c>
      <c r="AC47" s="130" t="str">
        <f>IF(Z47="","",IF(Z47=0,1,0))</f>
        <v/>
      </c>
      <c r="AD47" s="130" t="str">
        <f>IF(AA47="","",IF(AA47=0,1,0))</f>
        <v/>
      </c>
      <c r="AE47" s="235" t="str">
        <f>IF(O47="","",IF(P47=0,J47+M47,J47+M47+P47))</f>
        <v/>
      </c>
      <c r="AF47" s="236" t="s">
        <v>17</v>
      </c>
      <c r="AG47" s="237" t="str">
        <f>IF(O47="","",IF(R47="",L47+O47,L47+O47+R47))</f>
        <v/>
      </c>
      <c r="AH47" s="235" t="str">
        <f>IF(Z47="","",IF(AA47="",Y47+Z47,Y47+Z47+AA47))</f>
        <v/>
      </c>
      <c r="AI47" s="236" t="s">
        <v>17</v>
      </c>
      <c r="AJ47" s="237" t="str">
        <f>IF(Z47="","",IF(AD47="",AB47+AC47,AB47+AC47+AD47))</f>
        <v/>
      </c>
      <c r="AK47" s="235" t="str">
        <f>IF(Z47="","",IF(AH47=2,2,IF(AJ47=2,0,"")))</f>
        <v/>
      </c>
      <c r="AL47" s="236" t="s">
        <v>17</v>
      </c>
      <c r="AM47" s="237" t="str">
        <f>IF(AK47="","",IF(AJ47=2,2,0))</f>
        <v/>
      </c>
      <c r="AN47" s="17"/>
      <c r="AO47" s="22"/>
      <c r="AP47" s="22"/>
    </row>
    <row r="48" spans="1:42" s="5" customFormat="1" ht="17.100000000000001" customHeight="1">
      <c r="A48" s="195">
        <f>A46</f>
        <v>18</v>
      </c>
      <c r="B48" s="196">
        <f>B46</f>
        <v>0.51388888888888895</v>
      </c>
      <c r="C48" s="197">
        <v>41</v>
      </c>
      <c r="D48" s="171">
        <v>4</v>
      </c>
      <c r="E48" s="107" t="s">
        <v>50</v>
      </c>
      <c r="F48" s="240" t="s">
        <v>17</v>
      </c>
      <c r="G48" s="260" t="s">
        <v>53</v>
      </c>
      <c r="H48" s="241"/>
      <c r="I48" s="242"/>
      <c r="J48" s="243" t="s">
        <v>56</v>
      </c>
      <c r="K48" s="244"/>
      <c r="L48" s="244"/>
      <c r="M48" s="244"/>
      <c r="N48" s="244"/>
      <c r="O48" s="244"/>
      <c r="P48" s="244"/>
      <c r="Q48" s="244"/>
      <c r="R48" s="245"/>
      <c r="S48" s="206" t="s">
        <v>51</v>
      </c>
      <c r="T48" s="207"/>
      <c r="U48" s="208"/>
      <c r="V48" s="209"/>
      <c r="W48" s="210" t="str">
        <f>J48</f>
        <v>Platz 7 -11</v>
      </c>
      <c r="X48" s="211">
        <f t="shared" si="1"/>
        <v>43716</v>
      </c>
      <c r="Y48" s="212"/>
      <c r="Z48" s="212"/>
      <c r="AA48" s="212"/>
      <c r="AB48" s="212"/>
      <c r="AC48" s="212"/>
      <c r="AD48" s="212"/>
      <c r="AE48" s="213"/>
      <c r="AF48" s="214"/>
      <c r="AG48" s="215"/>
      <c r="AH48" s="213"/>
      <c r="AI48" s="214"/>
      <c r="AJ48" s="215"/>
      <c r="AK48" s="213"/>
      <c r="AL48" s="214"/>
      <c r="AM48" s="215"/>
      <c r="AN48" s="17"/>
      <c r="AO48" s="22"/>
      <c r="AP48" s="22"/>
    </row>
    <row r="49" spans="1:42" s="5" customFormat="1" ht="17.100000000000001" customHeight="1" thickBot="1">
      <c r="A49" s="216"/>
      <c r="B49" s="217"/>
      <c r="C49" s="218"/>
      <c r="D49" s="172"/>
      <c r="E49" s="261" t="str">
        <f>E13</f>
        <v/>
      </c>
      <c r="F49" s="251" t="s">
        <v>17</v>
      </c>
      <c r="G49" s="252" t="str">
        <f>S13</f>
        <v/>
      </c>
      <c r="H49" s="252"/>
      <c r="I49" s="253"/>
      <c r="J49" s="254"/>
      <c r="K49" s="251" t="s">
        <v>17</v>
      </c>
      <c r="L49" s="255"/>
      <c r="M49" s="256"/>
      <c r="N49" s="251" t="s">
        <v>17</v>
      </c>
      <c r="O49" s="255"/>
      <c r="P49" s="256"/>
      <c r="Q49" s="251" t="s">
        <v>17</v>
      </c>
      <c r="R49" s="258"/>
      <c r="S49" s="261" t="str">
        <f>E14</f>
        <v/>
      </c>
      <c r="T49" s="230"/>
      <c r="U49" s="231"/>
      <c r="V49" s="232"/>
      <c r="W49" s="233" t="str">
        <f>J48</f>
        <v>Platz 7 -11</v>
      </c>
      <c r="X49" s="234">
        <f t="shared" si="1"/>
        <v>43716</v>
      </c>
      <c r="Y49" s="130" t="str">
        <f>IF(L49="","",IF(J49&gt;L49,1,0))</f>
        <v/>
      </c>
      <c r="Z49" s="130" t="str">
        <f>IF(O49="","",IF(M49&gt;O49,1,0))</f>
        <v/>
      </c>
      <c r="AA49" s="130" t="str">
        <f>IF(R49="","",IF(P49&gt;R49,1,0))</f>
        <v/>
      </c>
      <c r="AB49" s="130" t="str">
        <f>IF(Y49="","",IF(Y49=0,1,0))</f>
        <v/>
      </c>
      <c r="AC49" s="130" t="str">
        <f>IF(Z49="","",IF(Z49=0,1,0))</f>
        <v/>
      </c>
      <c r="AD49" s="130" t="str">
        <f>IF(AA49="","",IF(AA49=0,1,0))</f>
        <v/>
      </c>
      <c r="AE49" s="235" t="str">
        <f>IF(O49="","",IF(P49=0,J49+M49,J49+M49+P49))</f>
        <v/>
      </c>
      <c r="AF49" s="236" t="s">
        <v>17</v>
      </c>
      <c r="AG49" s="237" t="str">
        <f>IF(O49="","",IF(R49="",L49+O49,L49+O49+R49))</f>
        <v/>
      </c>
      <c r="AH49" s="235" t="str">
        <f>IF(Z49="","",IF(AA49="",Y49+Z49,Y49+Z49+AA49))</f>
        <v/>
      </c>
      <c r="AI49" s="236" t="s">
        <v>17</v>
      </c>
      <c r="AJ49" s="237" t="str">
        <f>IF(Z49="","",IF(AD49="",AB49+AC49,AB49+AC49+AD49))</f>
        <v/>
      </c>
      <c r="AK49" s="235" t="str">
        <f>IF(AH49=2,2,IF(AJ49=2,0,AJ49))</f>
        <v/>
      </c>
      <c r="AL49" s="236" t="s">
        <v>17</v>
      </c>
      <c r="AM49" s="237" t="str">
        <f>IF(AJ49=2,2,IF(AH49=2,0,AJ49))</f>
        <v/>
      </c>
      <c r="AN49" s="17"/>
      <c r="AO49" s="22"/>
      <c r="AP49" s="22"/>
    </row>
    <row r="50" spans="1:42" s="5" customFormat="1" ht="17.100000000000001" customHeight="1">
      <c r="A50" s="197">
        <v>19</v>
      </c>
      <c r="B50" s="262">
        <f>B46+$AO$27</f>
        <v>0.54166666666666674</v>
      </c>
      <c r="C50" s="197">
        <v>42</v>
      </c>
      <c r="D50" s="171">
        <v>1</v>
      </c>
      <c r="E50" s="107" t="s">
        <v>73</v>
      </c>
      <c r="F50" s="240" t="s">
        <v>17</v>
      </c>
      <c r="G50" s="260" t="s">
        <v>74</v>
      </c>
      <c r="H50" s="241"/>
      <c r="I50" s="242"/>
      <c r="J50" s="243" t="s">
        <v>75</v>
      </c>
      <c r="K50" s="244"/>
      <c r="L50" s="244"/>
      <c r="M50" s="244"/>
      <c r="N50" s="244"/>
      <c r="O50" s="244"/>
      <c r="P50" s="244"/>
      <c r="Q50" s="244"/>
      <c r="R50" s="245"/>
      <c r="S50" s="206" t="s">
        <v>21</v>
      </c>
      <c r="T50" s="207"/>
      <c r="U50" s="208"/>
      <c r="V50" s="209"/>
      <c r="W50" s="210" t="str">
        <f>J50</f>
        <v>Finale</v>
      </c>
      <c r="X50" s="211">
        <f t="shared" si="1"/>
        <v>43716</v>
      </c>
      <c r="Y50" s="212"/>
      <c r="Z50" s="212"/>
      <c r="AA50" s="212"/>
      <c r="AB50" s="212"/>
      <c r="AC50" s="212"/>
      <c r="AD50" s="212"/>
      <c r="AE50" s="213"/>
      <c r="AF50" s="214"/>
      <c r="AG50" s="215"/>
      <c r="AH50" s="213"/>
      <c r="AI50" s="214"/>
      <c r="AJ50" s="215"/>
      <c r="AK50" s="213"/>
      <c r="AL50" s="214"/>
      <c r="AM50" s="215"/>
      <c r="AN50" s="17"/>
      <c r="AO50" s="22"/>
      <c r="AP50" s="22"/>
    </row>
    <row r="51" spans="1:42" s="5" customFormat="1" ht="17.100000000000001" customHeight="1" thickBot="1">
      <c r="A51" s="218"/>
      <c r="B51" s="265"/>
      <c r="C51" s="218"/>
      <c r="D51" s="172"/>
      <c r="E51" s="261" t="str">
        <f>IF(AK39="","",IF(AK39=2,E39,G39))</f>
        <v/>
      </c>
      <c r="F51" s="251" t="s">
        <v>17</v>
      </c>
      <c r="G51" s="252" t="str">
        <f>IF(AK41="","",IF(AK41=2,E41,G41))</f>
        <v/>
      </c>
      <c r="H51" s="252"/>
      <c r="I51" s="253"/>
      <c r="J51" s="254"/>
      <c r="K51" s="251" t="s">
        <v>17</v>
      </c>
      <c r="L51" s="255"/>
      <c r="M51" s="256"/>
      <c r="N51" s="251" t="s">
        <v>17</v>
      </c>
      <c r="O51" s="255"/>
      <c r="P51" s="256"/>
      <c r="Q51" s="251" t="s">
        <v>17</v>
      </c>
      <c r="R51" s="258"/>
      <c r="S51" s="286"/>
      <c r="T51" s="230"/>
      <c r="U51" s="231"/>
      <c r="V51" s="232"/>
      <c r="W51" s="233" t="str">
        <f>J50</f>
        <v>Finale</v>
      </c>
      <c r="X51" s="234">
        <f t="shared" si="1"/>
        <v>43716</v>
      </c>
      <c r="Y51" s="130" t="str">
        <f>IF(L51="","",IF(J51&gt;L51,1,0))</f>
        <v/>
      </c>
      <c r="Z51" s="130" t="str">
        <f>IF(O51="","",IF(M51&gt;O51,1,0))</f>
        <v/>
      </c>
      <c r="AA51" s="130" t="str">
        <f>IF(R51="","",IF(P51&gt;R51,1,0))</f>
        <v/>
      </c>
      <c r="AB51" s="130" t="str">
        <f>IF(Y51="","",IF(Y51=0,1,0))</f>
        <v/>
      </c>
      <c r="AC51" s="130" t="str">
        <f>IF(Z51="","",IF(Z51=0,1,0))</f>
        <v/>
      </c>
      <c r="AD51" s="130" t="str">
        <f>IF(AA51="","",IF(AA51=0,1,0))</f>
        <v/>
      </c>
      <c r="AE51" s="235" t="str">
        <f>IF(O51="","",IF(P51=0,J51+M51,J51+M51+P51))</f>
        <v/>
      </c>
      <c r="AF51" s="236" t="s">
        <v>17</v>
      </c>
      <c r="AG51" s="237" t="str">
        <f>IF(O51="","",IF(R51="",L51+O51,L51+O51+R51))</f>
        <v/>
      </c>
      <c r="AH51" s="235" t="str">
        <f>IF(Z51="","",IF(AA51="",Y51+Z51,Y51+Z51+AA51))</f>
        <v/>
      </c>
      <c r="AI51" s="236" t="s">
        <v>17</v>
      </c>
      <c r="AJ51" s="237" t="str">
        <f>IF(Z51="","",IF(AD51="",AB51+AC51,AB51+AC51+AD51))</f>
        <v/>
      </c>
      <c r="AK51" s="235" t="str">
        <f>IF(Z51="","",IF(AH51=2,2,IF(AJ51=2,0,"")))</f>
        <v/>
      </c>
      <c r="AL51" s="236" t="s">
        <v>17</v>
      </c>
      <c r="AM51" s="237" t="str">
        <f>IF(AK51="","",IF(AJ51=2,2,0))</f>
        <v/>
      </c>
      <c r="AN51" s="17"/>
      <c r="AO51" s="155" t="s">
        <v>36</v>
      </c>
      <c r="AP51" s="155"/>
    </row>
    <row r="52" spans="1:42">
      <c r="Y52" s="288"/>
      <c r="Z52" s="288"/>
      <c r="AA52" s="288"/>
      <c r="AB52" s="288"/>
      <c r="AC52" s="288"/>
      <c r="AD52" s="288"/>
      <c r="AE52" s="288"/>
      <c r="AF52" s="288"/>
      <c r="AG52" s="288"/>
      <c r="AH52" s="288"/>
      <c r="AI52" s="288"/>
      <c r="AJ52" s="288"/>
      <c r="AK52" s="288"/>
      <c r="AL52" s="288"/>
      <c r="AM52" s="288"/>
    </row>
    <row r="53" spans="1:42" ht="15.75">
      <c r="F53" s="58"/>
      <c r="G53" s="58"/>
      <c r="H53" s="58"/>
      <c r="I53" s="58"/>
      <c r="J53" s="58"/>
      <c r="K53" s="58"/>
      <c r="L53" s="58"/>
      <c r="M53" s="58"/>
      <c r="N53" s="58"/>
      <c r="O53" s="58"/>
      <c r="P53" s="58"/>
      <c r="Q53" s="58"/>
      <c r="R53" s="175"/>
      <c r="S53" s="289"/>
      <c r="Y53" s="288"/>
      <c r="Z53" s="288"/>
      <c r="AA53" s="288"/>
      <c r="AB53" s="288"/>
      <c r="AC53" s="288"/>
      <c r="AD53" s="288"/>
      <c r="AE53" s="288"/>
      <c r="AF53" s="288"/>
      <c r="AG53" s="288"/>
      <c r="AH53" s="288"/>
      <c r="AI53" s="288"/>
      <c r="AJ53" s="288"/>
      <c r="AK53" s="288" t="s">
        <v>38</v>
      </c>
      <c r="AL53" s="288"/>
      <c r="AM53" s="288"/>
      <c r="AN53" s="17">
        <f>SUM(AN26:AN51)</f>
        <v>0</v>
      </c>
    </row>
    <row r="54" spans="1:42" ht="15.75">
      <c r="F54" s="58"/>
      <c r="G54" s="58"/>
      <c r="H54" s="58"/>
      <c r="I54" s="58"/>
      <c r="J54" s="58"/>
      <c r="K54" s="58"/>
      <c r="L54" s="58"/>
      <c r="M54" s="58"/>
      <c r="N54" s="58"/>
      <c r="O54" s="58"/>
      <c r="P54" s="58"/>
      <c r="Q54" s="58"/>
      <c r="R54" s="175"/>
      <c r="S54" s="289"/>
      <c r="Y54" s="288"/>
      <c r="Z54" s="288"/>
      <c r="AA54" s="288"/>
      <c r="AB54" s="288"/>
      <c r="AC54" s="288"/>
      <c r="AD54" s="288"/>
      <c r="AE54" s="288"/>
      <c r="AF54" s="288"/>
      <c r="AG54" s="288"/>
      <c r="AH54" s="288"/>
      <c r="AI54" s="288"/>
      <c r="AJ54" s="288"/>
      <c r="AK54" s="288"/>
      <c r="AL54" s="288"/>
      <c r="AM54" s="288"/>
    </row>
    <row r="55" spans="1:42">
      <c r="Y55" s="288"/>
      <c r="Z55" s="288"/>
      <c r="AA55" s="288"/>
      <c r="AB55" s="288"/>
      <c r="AC55" s="288"/>
      <c r="AD55" s="288"/>
      <c r="AE55" s="288"/>
      <c r="AF55" s="288"/>
      <c r="AG55" s="288"/>
      <c r="AH55" s="288"/>
      <c r="AI55" s="288"/>
      <c r="AJ55" s="288"/>
      <c r="AK55" s="288"/>
      <c r="AL55" s="288"/>
      <c r="AM55" s="288"/>
    </row>
    <row r="56" spans="1:42">
      <c r="Y56" s="288"/>
      <c r="Z56" s="288"/>
      <c r="AA56" s="288"/>
      <c r="AB56" s="288"/>
      <c r="AC56" s="288"/>
      <c r="AD56" s="288"/>
      <c r="AE56" s="288"/>
      <c r="AF56" s="288"/>
      <c r="AG56" s="288"/>
      <c r="AH56" s="288"/>
      <c r="AI56" s="288"/>
      <c r="AJ56" s="288"/>
      <c r="AK56" s="288"/>
      <c r="AL56" s="288"/>
      <c r="AM56" s="288"/>
    </row>
    <row r="57" spans="1:42">
      <c r="Y57" s="288"/>
      <c r="Z57" s="288"/>
      <c r="AA57" s="288"/>
      <c r="AB57" s="288"/>
      <c r="AC57" s="288"/>
      <c r="AD57" s="288"/>
      <c r="AE57" s="288"/>
      <c r="AF57" s="288"/>
      <c r="AG57" s="288"/>
      <c r="AH57" s="288"/>
      <c r="AI57" s="288"/>
      <c r="AJ57" s="288"/>
      <c r="AK57" s="288"/>
      <c r="AL57" s="288"/>
      <c r="AM57" s="288"/>
    </row>
    <row r="58" spans="1:42">
      <c r="Y58" s="288"/>
      <c r="Z58" s="288"/>
      <c r="AA58" s="288"/>
      <c r="AB58" s="288"/>
      <c r="AC58" s="288"/>
      <c r="AD58" s="288"/>
      <c r="AE58" s="288"/>
      <c r="AF58" s="288"/>
      <c r="AG58" s="288"/>
      <c r="AH58" s="288"/>
      <c r="AI58" s="288"/>
      <c r="AJ58" s="288"/>
      <c r="AK58" s="288"/>
      <c r="AL58" s="288"/>
      <c r="AM58" s="288"/>
    </row>
    <row r="59" spans="1:42">
      <c r="Y59" s="288"/>
      <c r="Z59" s="288"/>
      <c r="AA59" s="288"/>
      <c r="AB59" s="288"/>
      <c r="AC59" s="288"/>
      <c r="AD59" s="288"/>
      <c r="AE59" s="288"/>
      <c r="AF59" s="288"/>
      <c r="AG59" s="288"/>
      <c r="AH59" s="288"/>
      <c r="AI59" s="288"/>
      <c r="AJ59" s="288"/>
      <c r="AK59" s="288"/>
      <c r="AL59" s="288"/>
      <c r="AM59" s="288"/>
    </row>
    <row r="60" spans="1:42">
      <c r="Y60" s="288"/>
      <c r="Z60" s="288"/>
      <c r="AA60" s="288"/>
      <c r="AB60" s="288"/>
      <c r="AC60" s="288"/>
      <c r="AD60" s="288"/>
      <c r="AE60" s="288"/>
      <c r="AF60" s="288"/>
      <c r="AG60" s="288"/>
      <c r="AH60" s="288"/>
      <c r="AI60" s="288"/>
      <c r="AJ60" s="288"/>
      <c r="AK60" s="288"/>
      <c r="AL60" s="288"/>
      <c r="AM60" s="288"/>
    </row>
    <row r="61" spans="1:42">
      <c r="Y61" s="288"/>
      <c r="Z61" s="288"/>
      <c r="AA61" s="288"/>
      <c r="AB61" s="288"/>
      <c r="AC61" s="288"/>
      <c r="AD61" s="288"/>
      <c r="AE61" s="288"/>
      <c r="AF61" s="288"/>
      <c r="AG61" s="288"/>
      <c r="AH61" s="288"/>
      <c r="AI61" s="288"/>
      <c r="AJ61" s="288"/>
      <c r="AK61" s="288"/>
      <c r="AL61" s="288"/>
      <c r="AM61" s="288"/>
    </row>
    <row r="62" spans="1:42">
      <c r="Y62" s="288"/>
      <c r="Z62" s="288"/>
      <c r="AA62" s="288"/>
      <c r="AB62" s="288"/>
      <c r="AC62" s="288"/>
      <c r="AD62" s="288"/>
      <c r="AE62" s="288"/>
      <c r="AF62" s="288"/>
      <c r="AG62" s="288"/>
      <c r="AH62" s="288"/>
      <c r="AI62" s="288"/>
      <c r="AJ62" s="288"/>
      <c r="AK62" s="288"/>
      <c r="AL62" s="288"/>
      <c r="AM62" s="288"/>
    </row>
    <row r="63" spans="1:42">
      <c r="Y63" s="162"/>
      <c r="Z63" s="162"/>
      <c r="AA63" s="162"/>
      <c r="AB63" s="162"/>
      <c r="AC63" s="162"/>
      <c r="AD63" s="162"/>
      <c r="AE63" s="162"/>
      <c r="AF63" s="162"/>
      <c r="AG63" s="162"/>
      <c r="AH63" s="162"/>
      <c r="AI63" s="162"/>
      <c r="AJ63" s="162"/>
      <c r="AK63" s="162"/>
      <c r="AL63" s="162"/>
      <c r="AM63" s="162"/>
    </row>
    <row r="64" spans="1:42">
      <c r="Y64" s="162"/>
      <c r="Z64" s="162"/>
      <c r="AA64" s="162"/>
      <c r="AB64" s="162"/>
      <c r="AC64" s="162"/>
      <c r="AD64" s="162"/>
      <c r="AE64" s="162"/>
      <c r="AF64" s="162"/>
      <c r="AG64" s="162"/>
      <c r="AH64" s="162"/>
      <c r="AI64" s="162"/>
      <c r="AJ64" s="162"/>
      <c r="AK64" s="162"/>
      <c r="AL64" s="162"/>
      <c r="AM64" s="162"/>
    </row>
    <row r="65" spans="25:39">
      <c r="Y65" s="162"/>
      <c r="Z65" s="162"/>
      <c r="AA65" s="162"/>
      <c r="AB65" s="162"/>
      <c r="AC65" s="162"/>
      <c r="AD65" s="162"/>
      <c r="AE65" s="162"/>
      <c r="AF65" s="162"/>
      <c r="AG65" s="162"/>
      <c r="AH65" s="162"/>
      <c r="AI65" s="162"/>
      <c r="AJ65" s="162"/>
      <c r="AK65" s="162"/>
      <c r="AL65" s="162"/>
      <c r="AM65" s="162"/>
    </row>
    <row r="66" spans="25:39">
      <c r="Y66" s="162"/>
      <c r="Z66" s="162"/>
      <c r="AA66" s="162"/>
      <c r="AB66" s="162"/>
      <c r="AC66" s="162"/>
      <c r="AD66" s="162"/>
      <c r="AE66" s="162"/>
      <c r="AF66" s="162"/>
      <c r="AG66" s="162"/>
      <c r="AH66" s="162"/>
      <c r="AI66" s="162"/>
      <c r="AJ66" s="162"/>
      <c r="AK66" s="162"/>
      <c r="AL66" s="162"/>
      <c r="AM66" s="162"/>
    </row>
    <row r="67" spans="25:39">
      <c r="Y67" s="162"/>
      <c r="Z67" s="162"/>
      <c r="AA67" s="162"/>
      <c r="AB67" s="162"/>
      <c r="AC67" s="162"/>
      <c r="AD67" s="162"/>
      <c r="AE67" s="162"/>
      <c r="AF67" s="162"/>
      <c r="AG67" s="162"/>
      <c r="AH67" s="162"/>
      <c r="AI67" s="162"/>
      <c r="AJ67" s="162"/>
      <c r="AK67" s="162"/>
      <c r="AL67" s="162"/>
      <c r="AM67" s="162"/>
    </row>
    <row r="68" spans="25:39">
      <c r="Y68" s="162"/>
      <c r="Z68" s="162"/>
      <c r="AA68" s="162"/>
      <c r="AB68" s="162"/>
      <c r="AC68" s="162"/>
      <c r="AD68" s="162"/>
      <c r="AE68" s="162"/>
      <c r="AF68" s="162"/>
      <c r="AG68" s="162"/>
      <c r="AH68" s="162"/>
      <c r="AI68" s="162"/>
      <c r="AJ68" s="162"/>
      <c r="AK68" s="162"/>
      <c r="AL68" s="162"/>
      <c r="AM68" s="162"/>
    </row>
  </sheetData>
  <mergeCells count="241">
    <mergeCell ref="F53:Q53"/>
    <mergeCell ref="F54:Q54"/>
    <mergeCell ref="T50:V50"/>
    <mergeCell ref="AE50:AG50"/>
    <mergeCell ref="AH50:AJ50"/>
    <mergeCell ref="AK50:AM50"/>
    <mergeCell ref="G51:I51"/>
    <mergeCell ref="T51:V51"/>
    <mergeCell ref="A50:A51"/>
    <mergeCell ref="B50:B51"/>
    <mergeCell ref="C50:C51"/>
    <mergeCell ref="D50:D51"/>
    <mergeCell ref="G50:I50"/>
    <mergeCell ref="J50:R50"/>
    <mergeCell ref="T48:V48"/>
    <mergeCell ref="AE48:AG48"/>
    <mergeCell ref="AH48:AJ48"/>
    <mergeCell ref="AK48:AM48"/>
    <mergeCell ref="G49:I49"/>
    <mergeCell ref="T49:V49"/>
    <mergeCell ref="A48:A49"/>
    <mergeCell ref="B48:B49"/>
    <mergeCell ref="C48:C49"/>
    <mergeCell ref="D48:D49"/>
    <mergeCell ref="G48:I48"/>
    <mergeCell ref="J48:R48"/>
    <mergeCell ref="T46:V46"/>
    <mergeCell ref="AE46:AG46"/>
    <mergeCell ref="AH46:AJ46"/>
    <mergeCell ref="AK46:AM46"/>
    <mergeCell ref="G47:I47"/>
    <mergeCell ref="T47:V47"/>
    <mergeCell ref="A46:A47"/>
    <mergeCell ref="B46:B47"/>
    <mergeCell ref="C46:C47"/>
    <mergeCell ref="D46:D47"/>
    <mergeCell ref="G46:I46"/>
    <mergeCell ref="J46:R46"/>
    <mergeCell ref="T44:V44"/>
    <mergeCell ref="AE44:AG44"/>
    <mergeCell ref="AH44:AJ44"/>
    <mergeCell ref="AK44:AM44"/>
    <mergeCell ref="G45:I45"/>
    <mergeCell ref="T45:V45"/>
    <mergeCell ref="A44:A45"/>
    <mergeCell ref="B44:B45"/>
    <mergeCell ref="C44:C45"/>
    <mergeCell ref="D44:D45"/>
    <mergeCell ref="G44:I44"/>
    <mergeCell ref="J44:R44"/>
    <mergeCell ref="T42:V42"/>
    <mergeCell ref="AE42:AG42"/>
    <mergeCell ref="AH42:AJ42"/>
    <mergeCell ref="AK42:AM42"/>
    <mergeCell ref="G43:I43"/>
    <mergeCell ref="T43:V43"/>
    <mergeCell ref="A42:A43"/>
    <mergeCell ref="B42:B43"/>
    <mergeCell ref="C42:C43"/>
    <mergeCell ref="D42:D43"/>
    <mergeCell ref="G42:I42"/>
    <mergeCell ref="J42:R42"/>
    <mergeCell ref="T40:V40"/>
    <mergeCell ref="AE40:AG40"/>
    <mergeCell ref="AH40:AJ40"/>
    <mergeCell ref="AK40:AM40"/>
    <mergeCell ref="G41:I41"/>
    <mergeCell ref="T41:V41"/>
    <mergeCell ref="A40:A41"/>
    <mergeCell ref="B40:B41"/>
    <mergeCell ref="C40:C41"/>
    <mergeCell ref="D40:D41"/>
    <mergeCell ref="G40:I40"/>
    <mergeCell ref="J40:R40"/>
    <mergeCell ref="T38:V38"/>
    <mergeCell ref="AE38:AG38"/>
    <mergeCell ref="AH38:AJ38"/>
    <mergeCell ref="AK38:AM38"/>
    <mergeCell ref="G39:I39"/>
    <mergeCell ref="T39:V39"/>
    <mergeCell ref="A38:A39"/>
    <mergeCell ref="B38:B39"/>
    <mergeCell ref="C38:C39"/>
    <mergeCell ref="D38:D39"/>
    <mergeCell ref="G38:I38"/>
    <mergeCell ref="J38:R38"/>
    <mergeCell ref="T36:V36"/>
    <mergeCell ref="AE36:AG36"/>
    <mergeCell ref="AH36:AJ36"/>
    <mergeCell ref="AK36:AM36"/>
    <mergeCell ref="G37:I37"/>
    <mergeCell ref="T37:V37"/>
    <mergeCell ref="A36:A37"/>
    <mergeCell ref="B36:B37"/>
    <mergeCell ref="C36:C37"/>
    <mergeCell ref="D36:D37"/>
    <mergeCell ref="G36:I36"/>
    <mergeCell ref="J36:R36"/>
    <mergeCell ref="T34:V34"/>
    <mergeCell ref="AE34:AG34"/>
    <mergeCell ref="AH34:AJ34"/>
    <mergeCell ref="AK34:AM34"/>
    <mergeCell ref="G35:I35"/>
    <mergeCell ref="T35:V35"/>
    <mergeCell ref="A34:A35"/>
    <mergeCell ref="B34:B35"/>
    <mergeCell ref="C34:C35"/>
    <mergeCell ref="D34:D35"/>
    <mergeCell ref="G34:I34"/>
    <mergeCell ref="J34:R34"/>
    <mergeCell ref="T32:V32"/>
    <mergeCell ref="AE32:AG32"/>
    <mergeCell ref="AH32:AJ32"/>
    <mergeCell ref="AK32:AM32"/>
    <mergeCell ref="G33:I33"/>
    <mergeCell ref="T33:V33"/>
    <mergeCell ref="A32:A33"/>
    <mergeCell ref="B32:B33"/>
    <mergeCell ref="C32:C33"/>
    <mergeCell ref="D32:D33"/>
    <mergeCell ref="G32:I32"/>
    <mergeCell ref="J32:R32"/>
    <mergeCell ref="T30:V30"/>
    <mergeCell ref="AE30:AG30"/>
    <mergeCell ref="AH30:AJ30"/>
    <mergeCell ref="AK30:AM30"/>
    <mergeCell ref="G31:I31"/>
    <mergeCell ref="T31:V31"/>
    <mergeCell ref="A30:A31"/>
    <mergeCell ref="B30:B31"/>
    <mergeCell ref="C30:C31"/>
    <mergeCell ref="D30:D31"/>
    <mergeCell ref="G30:I30"/>
    <mergeCell ref="J30:R30"/>
    <mergeCell ref="T28:V28"/>
    <mergeCell ref="AE28:AG28"/>
    <mergeCell ref="AH28:AJ28"/>
    <mergeCell ref="AK28:AM28"/>
    <mergeCell ref="G29:I29"/>
    <mergeCell ref="T29:V29"/>
    <mergeCell ref="A28:A29"/>
    <mergeCell ref="B28:B29"/>
    <mergeCell ref="C28:C29"/>
    <mergeCell ref="D28:D29"/>
    <mergeCell ref="G28:I28"/>
    <mergeCell ref="J28:R28"/>
    <mergeCell ref="T26:V26"/>
    <mergeCell ref="AE26:AG26"/>
    <mergeCell ref="AH26:AJ26"/>
    <mergeCell ref="AK26:AM26"/>
    <mergeCell ref="G27:I27"/>
    <mergeCell ref="T27:V27"/>
    <mergeCell ref="A26:A27"/>
    <mergeCell ref="B26:B27"/>
    <mergeCell ref="C26:C27"/>
    <mergeCell ref="D26:D27"/>
    <mergeCell ref="G26:I26"/>
    <mergeCell ref="J26:R26"/>
    <mergeCell ref="T24:V24"/>
    <mergeCell ref="AE24:AG24"/>
    <mergeCell ref="AH24:AJ24"/>
    <mergeCell ref="AK24:AM24"/>
    <mergeCell ref="G25:I25"/>
    <mergeCell ref="T25:V25"/>
    <mergeCell ref="A24:A25"/>
    <mergeCell ref="B24:B25"/>
    <mergeCell ref="C24:C25"/>
    <mergeCell ref="D24:D25"/>
    <mergeCell ref="G24:I24"/>
    <mergeCell ref="J24:R24"/>
    <mergeCell ref="T22:V22"/>
    <mergeCell ref="AE22:AG22"/>
    <mergeCell ref="AH22:AJ22"/>
    <mergeCell ref="AK22:AM22"/>
    <mergeCell ref="G23:I23"/>
    <mergeCell ref="T23:V23"/>
    <mergeCell ref="A22:A23"/>
    <mergeCell ref="B22:B23"/>
    <mergeCell ref="C22:C23"/>
    <mergeCell ref="D22:D23"/>
    <mergeCell ref="G22:I22"/>
    <mergeCell ref="J22:R22"/>
    <mergeCell ref="T20:V20"/>
    <mergeCell ref="AE20:AG20"/>
    <mergeCell ref="AH20:AJ20"/>
    <mergeCell ref="AK20:AM20"/>
    <mergeCell ref="G21:I21"/>
    <mergeCell ref="T21:V21"/>
    <mergeCell ref="A20:A21"/>
    <mergeCell ref="B20:B21"/>
    <mergeCell ref="C20:C21"/>
    <mergeCell ref="D20:D21"/>
    <mergeCell ref="G20:I20"/>
    <mergeCell ref="J20:R20"/>
    <mergeCell ref="T18:V18"/>
    <mergeCell ref="AE18:AG18"/>
    <mergeCell ref="AH18:AJ18"/>
    <mergeCell ref="AK18:AM18"/>
    <mergeCell ref="G19:I19"/>
    <mergeCell ref="T19:V19"/>
    <mergeCell ref="A18:A19"/>
    <mergeCell ref="B18:B19"/>
    <mergeCell ref="C18:C19"/>
    <mergeCell ref="D18:D19"/>
    <mergeCell ref="G18:I18"/>
    <mergeCell ref="J18:R18"/>
    <mergeCell ref="AC16:AC17"/>
    <mergeCell ref="AD16:AD17"/>
    <mergeCell ref="AE16:AG17"/>
    <mergeCell ref="AH16:AJ17"/>
    <mergeCell ref="AK16:AM17"/>
    <mergeCell ref="J17:L17"/>
    <mergeCell ref="M17:O17"/>
    <mergeCell ref="P17:R17"/>
    <mergeCell ref="J16:R16"/>
    <mergeCell ref="T16:V17"/>
    <mergeCell ref="Y16:Y17"/>
    <mergeCell ref="Z16:Z17"/>
    <mergeCell ref="AA16:AA17"/>
    <mergeCell ref="AB16:AB17"/>
    <mergeCell ref="F12:Q12"/>
    <mergeCell ref="F13:Q13"/>
    <mergeCell ref="F14:Q14"/>
    <mergeCell ref="A16:A17"/>
    <mergeCell ref="B16:B17"/>
    <mergeCell ref="C16:C17"/>
    <mergeCell ref="D16:D17"/>
    <mergeCell ref="E16:E17"/>
    <mergeCell ref="F16:F17"/>
    <mergeCell ref="G16:I17"/>
    <mergeCell ref="H7:J7"/>
    <mergeCell ref="K7:T7"/>
    <mergeCell ref="D9:E9"/>
    <mergeCell ref="H9:N9"/>
    <mergeCell ref="R9:S9"/>
    <mergeCell ref="G11:Q11"/>
    <mergeCell ref="E1:T1"/>
    <mergeCell ref="E3:S3"/>
    <mergeCell ref="B4:W4"/>
    <mergeCell ref="B5:J5"/>
    <mergeCell ref="K5:W5"/>
  </mergeCells>
  <conditionalFormatting sqref="F13:F14">
    <cfRule type="cellIs" dxfId="21" priority="2" stopIfTrue="1" operator="notEqual">
      <formula>""</formula>
    </cfRule>
  </conditionalFormatting>
  <conditionalFormatting sqref="F53:F54">
    <cfRule type="cellIs" dxfId="19" priority="1" stopIfTrue="1" operator="notEqual">
      <formula>""</formula>
    </cfRule>
  </conditionalFormatting>
  <pageMargins left="0.7" right="0.7" top="0.78740157499999996" bottom="0.78740157499999996" header="0.3" footer="0.3"/>
  <pageSetup paperSize="9" scale="59" orientation="landscape" r:id="rId1"/>
  <rowBreaks count="1" manualBreakCount="1">
    <brk id="51" max="23" man="1"/>
  </rowBreaks>
  <colBreaks count="1" manualBreakCount="1">
    <brk id="22" max="1048575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1:Z66"/>
  <sheetViews>
    <sheetView topLeftCell="A4" zoomScaleNormal="100" workbookViewId="0">
      <selection activeCell="H68" sqref="H68"/>
    </sheetView>
  </sheetViews>
  <sheetFormatPr baseColWidth="10" defaultRowHeight="15"/>
  <cols>
    <col min="1" max="3" width="6.7109375" style="3" customWidth="1"/>
    <col min="4" max="8" width="11.42578125" style="3"/>
    <col min="9" max="9" width="13.42578125" style="3" bestFit="1" customWidth="1"/>
    <col min="10" max="10" width="2.28515625" style="3" customWidth="1"/>
    <col min="11" max="11" width="13.42578125" style="3" bestFit="1" customWidth="1"/>
    <col min="12" max="13" width="0" style="3" hidden="1" customWidth="1"/>
    <col min="14" max="256" width="11.42578125" style="3"/>
    <col min="257" max="259" width="6.7109375" style="3" customWidth="1"/>
    <col min="260" max="265" width="11.42578125" style="3"/>
    <col min="266" max="266" width="2.28515625" style="3" customWidth="1"/>
    <col min="267" max="267" width="11.42578125" style="3"/>
    <col min="268" max="269" width="0" style="3" hidden="1" customWidth="1"/>
    <col min="270" max="512" width="11.42578125" style="3"/>
    <col min="513" max="515" width="6.7109375" style="3" customWidth="1"/>
    <col min="516" max="521" width="11.42578125" style="3"/>
    <col min="522" max="522" width="2.28515625" style="3" customWidth="1"/>
    <col min="523" max="523" width="11.42578125" style="3"/>
    <col min="524" max="525" width="0" style="3" hidden="1" customWidth="1"/>
    <col min="526" max="768" width="11.42578125" style="3"/>
    <col min="769" max="771" width="6.7109375" style="3" customWidth="1"/>
    <col min="772" max="777" width="11.42578125" style="3"/>
    <col min="778" max="778" width="2.28515625" style="3" customWidth="1"/>
    <col min="779" max="779" width="11.42578125" style="3"/>
    <col min="780" max="781" width="0" style="3" hidden="1" customWidth="1"/>
    <col min="782" max="1024" width="11.42578125" style="3"/>
    <col min="1025" max="1027" width="6.7109375" style="3" customWidth="1"/>
    <col min="1028" max="1033" width="11.42578125" style="3"/>
    <col min="1034" max="1034" width="2.28515625" style="3" customWidth="1"/>
    <col min="1035" max="1035" width="11.42578125" style="3"/>
    <col min="1036" max="1037" width="0" style="3" hidden="1" customWidth="1"/>
    <col min="1038" max="1280" width="11.42578125" style="3"/>
    <col min="1281" max="1283" width="6.7109375" style="3" customWidth="1"/>
    <col min="1284" max="1289" width="11.42578125" style="3"/>
    <col min="1290" max="1290" width="2.28515625" style="3" customWidth="1"/>
    <col min="1291" max="1291" width="11.42578125" style="3"/>
    <col min="1292" max="1293" width="0" style="3" hidden="1" customWidth="1"/>
    <col min="1294" max="1536" width="11.42578125" style="3"/>
    <col min="1537" max="1539" width="6.7109375" style="3" customWidth="1"/>
    <col min="1540" max="1545" width="11.42578125" style="3"/>
    <col min="1546" max="1546" width="2.28515625" style="3" customWidth="1"/>
    <col min="1547" max="1547" width="11.42578125" style="3"/>
    <col min="1548" max="1549" width="0" style="3" hidden="1" customWidth="1"/>
    <col min="1550" max="1792" width="11.42578125" style="3"/>
    <col min="1793" max="1795" width="6.7109375" style="3" customWidth="1"/>
    <col min="1796" max="1801" width="11.42578125" style="3"/>
    <col min="1802" max="1802" width="2.28515625" style="3" customWidth="1"/>
    <col min="1803" max="1803" width="11.42578125" style="3"/>
    <col min="1804" max="1805" width="0" style="3" hidden="1" customWidth="1"/>
    <col min="1806" max="2048" width="11.42578125" style="3"/>
    <col min="2049" max="2051" width="6.7109375" style="3" customWidth="1"/>
    <col min="2052" max="2057" width="11.42578125" style="3"/>
    <col min="2058" max="2058" width="2.28515625" style="3" customWidth="1"/>
    <col min="2059" max="2059" width="11.42578125" style="3"/>
    <col min="2060" max="2061" width="0" style="3" hidden="1" customWidth="1"/>
    <col min="2062" max="2304" width="11.42578125" style="3"/>
    <col min="2305" max="2307" width="6.7109375" style="3" customWidth="1"/>
    <col min="2308" max="2313" width="11.42578125" style="3"/>
    <col min="2314" max="2314" width="2.28515625" style="3" customWidth="1"/>
    <col min="2315" max="2315" width="11.42578125" style="3"/>
    <col min="2316" max="2317" width="0" style="3" hidden="1" customWidth="1"/>
    <col min="2318" max="2560" width="11.42578125" style="3"/>
    <col min="2561" max="2563" width="6.7109375" style="3" customWidth="1"/>
    <col min="2564" max="2569" width="11.42578125" style="3"/>
    <col min="2570" max="2570" width="2.28515625" style="3" customWidth="1"/>
    <col min="2571" max="2571" width="11.42578125" style="3"/>
    <col min="2572" max="2573" width="0" style="3" hidden="1" customWidth="1"/>
    <col min="2574" max="2816" width="11.42578125" style="3"/>
    <col min="2817" max="2819" width="6.7109375" style="3" customWidth="1"/>
    <col min="2820" max="2825" width="11.42578125" style="3"/>
    <col min="2826" max="2826" width="2.28515625" style="3" customWidth="1"/>
    <col min="2827" max="2827" width="11.42578125" style="3"/>
    <col min="2828" max="2829" width="0" style="3" hidden="1" customWidth="1"/>
    <col min="2830" max="3072" width="11.42578125" style="3"/>
    <col min="3073" max="3075" width="6.7109375" style="3" customWidth="1"/>
    <col min="3076" max="3081" width="11.42578125" style="3"/>
    <col min="3082" max="3082" width="2.28515625" style="3" customWidth="1"/>
    <col min="3083" max="3083" width="11.42578125" style="3"/>
    <col min="3084" max="3085" width="0" style="3" hidden="1" customWidth="1"/>
    <col min="3086" max="3328" width="11.42578125" style="3"/>
    <col min="3329" max="3331" width="6.7109375" style="3" customWidth="1"/>
    <col min="3332" max="3337" width="11.42578125" style="3"/>
    <col min="3338" max="3338" width="2.28515625" style="3" customWidth="1"/>
    <col min="3339" max="3339" width="11.42578125" style="3"/>
    <col min="3340" max="3341" width="0" style="3" hidden="1" customWidth="1"/>
    <col min="3342" max="3584" width="11.42578125" style="3"/>
    <col min="3585" max="3587" width="6.7109375" style="3" customWidth="1"/>
    <col min="3588" max="3593" width="11.42578125" style="3"/>
    <col min="3594" max="3594" width="2.28515625" style="3" customWidth="1"/>
    <col min="3595" max="3595" width="11.42578125" style="3"/>
    <col min="3596" max="3597" width="0" style="3" hidden="1" customWidth="1"/>
    <col min="3598" max="3840" width="11.42578125" style="3"/>
    <col min="3841" max="3843" width="6.7109375" style="3" customWidth="1"/>
    <col min="3844" max="3849" width="11.42578125" style="3"/>
    <col min="3850" max="3850" width="2.28515625" style="3" customWidth="1"/>
    <col min="3851" max="3851" width="11.42578125" style="3"/>
    <col min="3852" max="3853" width="0" style="3" hidden="1" customWidth="1"/>
    <col min="3854" max="4096" width="11.42578125" style="3"/>
    <col min="4097" max="4099" width="6.7109375" style="3" customWidth="1"/>
    <col min="4100" max="4105" width="11.42578125" style="3"/>
    <col min="4106" max="4106" width="2.28515625" style="3" customWidth="1"/>
    <col min="4107" max="4107" width="11.42578125" style="3"/>
    <col min="4108" max="4109" width="0" style="3" hidden="1" customWidth="1"/>
    <col min="4110" max="4352" width="11.42578125" style="3"/>
    <col min="4353" max="4355" width="6.7109375" style="3" customWidth="1"/>
    <col min="4356" max="4361" width="11.42578125" style="3"/>
    <col min="4362" max="4362" width="2.28515625" style="3" customWidth="1"/>
    <col min="4363" max="4363" width="11.42578125" style="3"/>
    <col min="4364" max="4365" width="0" style="3" hidden="1" customWidth="1"/>
    <col min="4366" max="4608" width="11.42578125" style="3"/>
    <col min="4609" max="4611" width="6.7109375" style="3" customWidth="1"/>
    <col min="4612" max="4617" width="11.42578125" style="3"/>
    <col min="4618" max="4618" width="2.28515625" style="3" customWidth="1"/>
    <col min="4619" max="4619" width="11.42578125" style="3"/>
    <col min="4620" max="4621" width="0" style="3" hidden="1" customWidth="1"/>
    <col min="4622" max="4864" width="11.42578125" style="3"/>
    <col min="4865" max="4867" width="6.7109375" style="3" customWidth="1"/>
    <col min="4868" max="4873" width="11.42578125" style="3"/>
    <col min="4874" max="4874" width="2.28515625" style="3" customWidth="1"/>
    <col min="4875" max="4875" width="11.42578125" style="3"/>
    <col min="4876" max="4877" width="0" style="3" hidden="1" customWidth="1"/>
    <col min="4878" max="5120" width="11.42578125" style="3"/>
    <col min="5121" max="5123" width="6.7109375" style="3" customWidth="1"/>
    <col min="5124" max="5129" width="11.42578125" style="3"/>
    <col min="5130" max="5130" width="2.28515625" style="3" customWidth="1"/>
    <col min="5131" max="5131" width="11.42578125" style="3"/>
    <col min="5132" max="5133" width="0" style="3" hidden="1" customWidth="1"/>
    <col min="5134" max="5376" width="11.42578125" style="3"/>
    <col min="5377" max="5379" width="6.7109375" style="3" customWidth="1"/>
    <col min="5380" max="5385" width="11.42578125" style="3"/>
    <col min="5386" max="5386" width="2.28515625" style="3" customWidth="1"/>
    <col min="5387" max="5387" width="11.42578125" style="3"/>
    <col min="5388" max="5389" width="0" style="3" hidden="1" customWidth="1"/>
    <col min="5390" max="5632" width="11.42578125" style="3"/>
    <col min="5633" max="5635" width="6.7109375" style="3" customWidth="1"/>
    <col min="5636" max="5641" width="11.42578125" style="3"/>
    <col min="5642" max="5642" width="2.28515625" style="3" customWidth="1"/>
    <col min="5643" max="5643" width="11.42578125" style="3"/>
    <col min="5644" max="5645" width="0" style="3" hidden="1" customWidth="1"/>
    <col min="5646" max="5888" width="11.42578125" style="3"/>
    <col min="5889" max="5891" width="6.7109375" style="3" customWidth="1"/>
    <col min="5892" max="5897" width="11.42578125" style="3"/>
    <col min="5898" max="5898" width="2.28515625" style="3" customWidth="1"/>
    <col min="5899" max="5899" width="11.42578125" style="3"/>
    <col min="5900" max="5901" width="0" style="3" hidden="1" customWidth="1"/>
    <col min="5902" max="6144" width="11.42578125" style="3"/>
    <col min="6145" max="6147" width="6.7109375" style="3" customWidth="1"/>
    <col min="6148" max="6153" width="11.42578125" style="3"/>
    <col min="6154" max="6154" width="2.28515625" style="3" customWidth="1"/>
    <col min="6155" max="6155" width="11.42578125" style="3"/>
    <col min="6156" max="6157" width="0" style="3" hidden="1" customWidth="1"/>
    <col min="6158" max="6400" width="11.42578125" style="3"/>
    <col min="6401" max="6403" width="6.7109375" style="3" customWidth="1"/>
    <col min="6404" max="6409" width="11.42578125" style="3"/>
    <col min="6410" max="6410" width="2.28515625" style="3" customWidth="1"/>
    <col min="6411" max="6411" width="11.42578125" style="3"/>
    <col min="6412" max="6413" width="0" style="3" hidden="1" customWidth="1"/>
    <col min="6414" max="6656" width="11.42578125" style="3"/>
    <col min="6657" max="6659" width="6.7109375" style="3" customWidth="1"/>
    <col min="6660" max="6665" width="11.42578125" style="3"/>
    <col min="6666" max="6666" width="2.28515625" style="3" customWidth="1"/>
    <col min="6667" max="6667" width="11.42578125" style="3"/>
    <col min="6668" max="6669" width="0" style="3" hidden="1" customWidth="1"/>
    <col min="6670" max="6912" width="11.42578125" style="3"/>
    <col min="6913" max="6915" width="6.7109375" style="3" customWidth="1"/>
    <col min="6916" max="6921" width="11.42578125" style="3"/>
    <col min="6922" max="6922" width="2.28515625" style="3" customWidth="1"/>
    <col min="6923" max="6923" width="11.42578125" style="3"/>
    <col min="6924" max="6925" width="0" style="3" hidden="1" customWidth="1"/>
    <col min="6926" max="7168" width="11.42578125" style="3"/>
    <col min="7169" max="7171" width="6.7109375" style="3" customWidth="1"/>
    <col min="7172" max="7177" width="11.42578125" style="3"/>
    <col min="7178" max="7178" width="2.28515625" style="3" customWidth="1"/>
    <col min="7179" max="7179" width="11.42578125" style="3"/>
    <col min="7180" max="7181" width="0" style="3" hidden="1" customWidth="1"/>
    <col min="7182" max="7424" width="11.42578125" style="3"/>
    <col min="7425" max="7427" width="6.7109375" style="3" customWidth="1"/>
    <col min="7428" max="7433" width="11.42578125" style="3"/>
    <col min="7434" max="7434" width="2.28515625" style="3" customWidth="1"/>
    <col min="7435" max="7435" width="11.42578125" style="3"/>
    <col min="7436" max="7437" width="0" style="3" hidden="1" customWidth="1"/>
    <col min="7438" max="7680" width="11.42578125" style="3"/>
    <col min="7681" max="7683" width="6.7109375" style="3" customWidth="1"/>
    <col min="7684" max="7689" width="11.42578125" style="3"/>
    <col min="7690" max="7690" width="2.28515625" style="3" customWidth="1"/>
    <col min="7691" max="7691" width="11.42578125" style="3"/>
    <col min="7692" max="7693" width="0" style="3" hidden="1" customWidth="1"/>
    <col min="7694" max="7936" width="11.42578125" style="3"/>
    <col min="7937" max="7939" width="6.7109375" style="3" customWidth="1"/>
    <col min="7940" max="7945" width="11.42578125" style="3"/>
    <col min="7946" max="7946" width="2.28515625" style="3" customWidth="1"/>
    <col min="7947" max="7947" width="11.42578125" style="3"/>
    <col min="7948" max="7949" width="0" style="3" hidden="1" customWidth="1"/>
    <col min="7950" max="8192" width="11.42578125" style="3"/>
    <col min="8193" max="8195" width="6.7109375" style="3" customWidth="1"/>
    <col min="8196" max="8201" width="11.42578125" style="3"/>
    <col min="8202" max="8202" width="2.28515625" style="3" customWidth="1"/>
    <col min="8203" max="8203" width="11.42578125" style="3"/>
    <col min="8204" max="8205" width="0" style="3" hidden="1" customWidth="1"/>
    <col min="8206" max="8448" width="11.42578125" style="3"/>
    <col min="8449" max="8451" width="6.7109375" style="3" customWidth="1"/>
    <col min="8452" max="8457" width="11.42578125" style="3"/>
    <col min="8458" max="8458" width="2.28515625" style="3" customWidth="1"/>
    <col min="8459" max="8459" width="11.42578125" style="3"/>
    <col min="8460" max="8461" width="0" style="3" hidden="1" customWidth="1"/>
    <col min="8462" max="8704" width="11.42578125" style="3"/>
    <col min="8705" max="8707" width="6.7109375" style="3" customWidth="1"/>
    <col min="8708" max="8713" width="11.42578125" style="3"/>
    <col min="8714" max="8714" width="2.28515625" style="3" customWidth="1"/>
    <col min="8715" max="8715" width="11.42578125" style="3"/>
    <col min="8716" max="8717" width="0" style="3" hidden="1" customWidth="1"/>
    <col min="8718" max="8960" width="11.42578125" style="3"/>
    <col min="8961" max="8963" width="6.7109375" style="3" customWidth="1"/>
    <col min="8964" max="8969" width="11.42578125" style="3"/>
    <col min="8970" max="8970" width="2.28515625" style="3" customWidth="1"/>
    <col min="8971" max="8971" width="11.42578125" style="3"/>
    <col min="8972" max="8973" width="0" style="3" hidden="1" customWidth="1"/>
    <col min="8974" max="9216" width="11.42578125" style="3"/>
    <col min="9217" max="9219" width="6.7109375" style="3" customWidth="1"/>
    <col min="9220" max="9225" width="11.42578125" style="3"/>
    <col min="9226" max="9226" width="2.28515625" style="3" customWidth="1"/>
    <col min="9227" max="9227" width="11.42578125" style="3"/>
    <col min="9228" max="9229" width="0" style="3" hidden="1" customWidth="1"/>
    <col min="9230" max="9472" width="11.42578125" style="3"/>
    <col min="9473" max="9475" width="6.7109375" style="3" customWidth="1"/>
    <col min="9476" max="9481" width="11.42578125" style="3"/>
    <col min="9482" max="9482" width="2.28515625" style="3" customWidth="1"/>
    <col min="9483" max="9483" width="11.42578125" style="3"/>
    <col min="9484" max="9485" width="0" style="3" hidden="1" customWidth="1"/>
    <col min="9486" max="9728" width="11.42578125" style="3"/>
    <col min="9729" max="9731" width="6.7109375" style="3" customWidth="1"/>
    <col min="9732" max="9737" width="11.42578125" style="3"/>
    <col min="9738" max="9738" width="2.28515625" style="3" customWidth="1"/>
    <col min="9739" max="9739" width="11.42578125" style="3"/>
    <col min="9740" max="9741" width="0" style="3" hidden="1" customWidth="1"/>
    <col min="9742" max="9984" width="11.42578125" style="3"/>
    <col min="9985" max="9987" width="6.7109375" style="3" customWidth="1"/>
    <col min="9988" max="9993" width="11.42578125" style="3"/>
    <col min="9994" max="9994" width="2.28515625" style="3" customWidth="1"/>
    <col min="9995" max="9995" width="11.42578125" style="3"/>
    <col min="9996" max="9997" width="0" style="3" hidden="1" customWidth="1"/>
    <col min="9998" max="10240" width="11.42578125" style="3"/>
    <col min="10241" max="10243" width="6.7109375" style="3" customWidth="1"/>
    <col min="10244" max="10249" width="11.42578125" style="3"/>
    <col min="10250" max="10250" width="2.28515625" style="3" customWidth="1"/>
    <col min="10251" max="10251" width="11.42578125" style="3"/>
    <col min="10252" max="10253" width="0" style="3" hidden="1" customWidth="1"/>
    <col min="10254" max="10496" width="11.42578125" style="3"/>
    <col min="10497" max="10499" width="6.7109375" style="3" customWidth="1"/>
    <col min="10500" max="10505" width="11.42578125" style="3"/>
    <col min="10506" max="10506" width="2.28515625" style="3" customWidth="1"/>
    <col min="10507" max="10507" width="11.42578125" style="3"/>
    <col min="10508" max="10509" width="0" style="3" hidden="1" customWidth="1"/>
    <col min="10510" max="10752" width="11.42578125" style="3"/>
    <col min="10753" max="10755" width="6.7109375" style="3" customWidth="1"/>
    <col min="10756" max="10761" width="11.42578125" style="3"/>
    <col min="10762" max="10762" width="2.28515625" style="3" customWidth="1"/>
    <col min="10763" max="10763" width="11.42578125" style="3"/>
    <col min="10764" max="10765" width="0" style="3" hidden="1" customWidth="1"/>
    <col min="10766" max="11008" width="11.42578125" style="3"/>
    <col min="11009" max="11011" width="6.7109375" style="3" customWidth="1"/>
    <col min="11012" max="11017" width="11.42578125" style="3"/>
    <col min="11018" max="11018" width="2.28515625" style="3" customWidth="1"/>
    <col min="11019" max="11019" width="11.42578125" style="3"/>
    <col min="11020" max="11021" width="0" style="3" hidden="1" customWidth="1"/>
    <col min="11022" max="11264" width="11.42578125" style="3"/>
    <col min="11265" max="11267" width="6.7109375" style="3" customWidth="1"/>
    <col min="11268" max="11273" width="11.42578125" style="3"/>
    <col min="11274" max="11274" width="2.28515625" style="3" customWidth="1"/>
    <col min="11275" max="11275" width="11.42578125" style="3"/>
    <col min="11276" max="11277" width="0" style="3" hidden="1" customWidth="1"/>
    <col min="11278" max="11520" width="11.42578125" style="3"/>
    <col min="11521" max="11523" width="6.7109375" style="3" customWidth="1"/>
    <col min="11524" max="11529" width="11.42578125" style="3"/>
    <col min="11530" max="11530" width="2.28515625" style="3" customWidth="1"/>
    <col min="11531" max="11531" width="11.42578125" style="3"/>
    <col min="11532" max="11533" width="0" style="3" hidden="1" customWidth="1"/>
    <col min="11534" max="11776" width="11.42578125" style="3"/>
    <col min="11777" max="11779" width="6.7109375" style="3" customWidth="1"/>
    <col min="11780" max="11785" width="11.42578125" style="3"/>
    <col min="11786" max="11786" width="2.28515625" style="3" customWidth="1"/>
    <col min="11787" max="11787" width="11.42578125" style="3"/>
    <col min="11788" max="11789" width="0" style="3" hidden="1" customWidth="1"/>
    <col min="11790" max="12032" width="11.42578125" style="3"/>
    <col min="12033" max="12035" width="6.7109375" style="3" customWidth="1"/>
    <col min="12036" max="12041" width="11.42578125" style="3"/>
    <col min="12042" max="12042" width="2.28515625" style="3" customWidth="1"/>
    <col min="12043" max="12043" width="11.42578125" style="3"/>
    <col min="12044" max="12045" width="0" style="3" hidden="1" customWidth="1"/>
    <col min="12046" max="12288" width="11.42578125" style="3"/>
    <col min="12289" max="12291" width="6.7109375" style="3" customWidth="1"/>
    <col min="12292" max="12297" width="11.42578125" style="3"/>
    <col min="12298" max="12298" width="2.28515625" style="3" customWidth="1"/>
    <col min="12299" max="12299" width="11.42578125" style="3"/>
    <col min="12300" max="12301" width="0" style="3" hidden="1" customWidth="1"/>
    <col min="12302" max="12544" width="11.42578125" style="3"/>
    <col min="12545" max="12547" width="6.7109375" style="3" customWidth="1"/>
    <col min="12548" max="12553" width="11.42578125" style="3"/>
    <col min="12554" max="12554" width="2.28515625" style="3" customWidth="1"/>
    <col min="12555" max="12555" width="11.42578125" style="3"/>
    <col min="12556" max="12557" width="0" style="3" hidden="1" customWidth="1"/>
    <col min="12558" max="12800" width="11.42578125" style="3"/>
    <col min="12801" max="12803" width="6.7109375" style="3" customWidth="1"/>
    <col min="12804" max="12809" width="11.42578125" style="3"/>
    <col min="12810" max="12810" width="2.28515625" style="3" customWidth="1"/>
    <col min="12811" max="12811" width="11.42578125" style="3"/>
    <col min="12812" max="12813" width="0" style="3" hidden="1" customWidth="1"/>
    <col min="12814" max="13056" width="11.42578125" style="3"/>
    <col min="13057" max="13059" width="6.7109375" style="3" customWidth="1"/>
    <col min="13060" max="13065" width="11.42578125" style="3"/>
    <col min="13066" max="13066" width="2.28515625" style="3" customWidth="1"/>
    <col min="13067" max="13067" width="11.42578125" style="3"/>
    <col min="13068" max="13069" width="0" style="3" hidden="1" customWidth="1"/>
    <col min="13070" max="13312" width="11.42578125" style="3"/>
    <col min="13313" max="13315" width="6.7109375" style="3" customWidth="1"/>
    <col min="13316" max="13321" width="11.42578125" style="3"/>
    <col min="13322" max="13322" width="2.28515625" style="3" customWidth="1"/>
    <col min="13323" max="13323" width="11.42578125" style="3"/>
    <col min="13324" max="13325" width="0" style="3" hidden="1" customWidth="1"/>
    <col min="13326" max="13568" width="11.42578125" style="3"/>
    <col min="13569" max="13571" width="6.7109375" style="3" customWidth="1"/>
    <col min="13572" max="13577" width="11.42578125" style="3"/>
    <col min="13578" max="13578" width="2.28515625" style="3" customWidth="1"/>
    <col min="13579" max="13579" width="11.42578125" style="3"/>
    <col min="13580" max="13581" width="0" style="3" hidden="1" customWidth="1"/>
    <col min="13582" max="13824" width="11.42578125" style="3"/>
    <col min="13825" max="13827" width="6.7109375" style="3" customWidth="1"/>
    <col min="13828" max="13833" width="11.42578125" style="3"/>
    <col min="13834" max="13834" width="2.28515625" style="3" customWidth="1"/>
    <col min="13835" max="13835" width="11.42578125" style="3"/>
    <col min="13836" max="13837" width="0" style="3" hidden="1" customWidth="1"/>
    <col min="13838" max="14080" width="11.42578125" style="3"/>
    <col min="14081" max="14083" width="6.7109375" style="3" customWidth="1"/>
    <col min="14084" max="14089" width="11.42578125" style="3"/>
    <col min="14090" max="14090" width="2.28515625" style="3" customWidth="1"/>
    <col min="14091" max="14091" width="11.42578125" style="3"/>
    <col min="14092" max="14093" width="0" style="3" hidden="1" customWidth="1"/>
    <col min="14094" max="14336" width="11.42578125" style="3"/>
    <col min="14337" max="14339" width="6.7109375" style="3" customWidth="1"/>
    <col min="14340" max="14345" width="11.42578125" style="3"/>
    <col min="14346" max="14346" width="2.28515625" style="3" customWidth="1"/>
    <col min="14347" max="14347" width="11.42578125" style="3"/>
    <col min="14348" max="14349" width="0" style="3" hidden="1" customWidth="1"/>
    <col min="14350" max="14592" width="11.42578125" style="3"/>
    <col min="14593" max="14595" width="6.7109375" style="3" customWidth="1"/>
    <col min="14596" max="14601" width="11.42578125" style="3"/>
    <col min="14602" max="14602" width="2.28515625" style="3" customWidth="1"/>
    <col min="14603" max="14603" width="11.42578125" style="3"/>
    <col min="14604" max="14605" width="0" style="3" hidden="1" customWidth="1"/>
    <col min="14606" max="14848" width="11.42578125" style="3"/>
    <col min="14849" max="14851" width="6.7109375" style="3" customWidth="1"/>
    <col min="14852" max="14857" width="11.42578125" style="3"/>
    <col min="14858" max="14858" width="2.28515625" style="3" customWidth="1"/>
    <col min="14859" max="14859" width="11.42578125" style="3"/>
    <col min="14860" max="14861" width="0" style="3" hidden="1" customWidth="1"/>
    <col min="14862" max="15104" width="11.42578125" style="3"/>
    <col min="15105" max="15107" width="6.7109375" style="3" customWidth="1"/>
    <col min="15108" max="15113" width="11.42578125" style="3"/>
    <col min="15114" max="15114" width="2.28515625" style="3" customWidth="1"/>
    <col min="15115" max="15115" width="11.42578125" style="3"/>
    <col min="15116" max="15117" width="0" style="3" hidden="1" customWidth="1"/>
    <col min="15118" max="15360" width="11.42578125" style="3"/>
    <col min="15361" max="15363" width="6.7109375" style="3" customWidth="1"/>
    <col min="15364" max="15369" width="11.42578125" style="3"/>
    <col min="15370" max="15370" width="2.28515625" style="3" customWidth="1"/>
    <col min="15371" max="15371" width="11.42578125" style="3"/>
    <col min="15372" max="15373" width="0" style="3" hidden="1" customWidth="1"/>
    <col min="15374" max="15616" width="11.42578125" style="3"/>
    <col min="15617" max="15619" width="6.7109375" style="3" customWidth="1"/>
    <col min="15620" max="15625" width="11.42578125" style="3"/>
    <col min="15626" max="15626" width="2.28515625" style="3" customWidth="1"/>
    <col min="15627" max="15627" width="11.42578125" style="3"/>
    <col min="15628" max="15629" width="0" style="3" hidden="1" customWidth="1"/>
    <col min="15630" max="15872" width="11.42578125" style="3"/>
    <col min="15873" max="15875" width="6.7109375" style="3" customWidth="1"/>
    <col min="15876" max="15881" width="11.42578125" style="3"/>
    <col min="15882" max="15882" width="2.28515625" style="3" customWidth="1"/>
    <col min="15883" max="15883" width="11.42578125" style="3"/>
    <col min="15884" max="15885" width="0" style="3" hidden="1" customWidth="1"/>
    <col min="15886" max="16128" width="11.42578125" style="3"/>
    <col min="16129" max="16131" width="6.7109375" style="3" customWidth="1"/>
    <col min="16132" max="16137" width="11.42578125" style="3"/>
    <col min="16138" max="16138" width="2.28515625" style="3" customWidth="1"/>
    <col min="16139" max="16139" width="11.42578125" style="3"/>
    <col min="16140" max="16141" width="0" style="3" hidden="1" customWidth="1"/>
    <col min="16142" max="16384" width="11.42578125" style="3"/>
  </cols>
  <sheetData>
    <row r="1" spans="1:26" s="1" customFormat="1" ht="33.75" customHeight="1">
      <c r="E1" s="290" t="s">
        <v>0</v>
      </c>
      <c r="F1" s="290"/>
      <c r="G1" s="290"/>
      <c r="H1" s="290"/>
      <c r="I1" s="290"/>
      <c r="J1" s="290"/>
      <c r="K1" s="290"/>
      <c r="L1" s="290"/>
      <c r="M1" s="290"/>
    </row>
    <row r="2" spans="1:26" s="1" customFormat="1" ht="21" customHeight="1">
      <c r="E2" s="291" t="str">
        <f>IF([1]Mannschaften!D2="","",[1]Mannschaften!D2)</f>
        <v xml:space="preserve"> Deutsche Meisterschaft der Jugend  Feld   2019</v>
      </c>
      <c r="F2" s="291"/>
      <c r="G2" s="291"/>
      <c r="H2" s="291"/>
      <c r="I2" s="291"/>
      <c r="J2" s="291"/>
      <c r="K2" s="291"/>
      <c r="L2" s="291"/>
      <c r="M2" s="291"/>
    </row>
    <row r="3" spans="1:26" s="1" customFormat="1" ht="13.5" customHeight="1"/>
    <row r="4" spans="1:26" s="1" customFormat="1" ht="23.25" customHeight="1">
      <c r="D4" s="4"/>
      <c r="E4" s="292" t="str">
        <f>IF([1]Mannschaften!I4="","",[1]Mannschaften!I4)</f>
        <v>Hallerstein</v>
      </c>
      <c r="F4" s="292"/>
      <c r="G4" s="292"/>
      <c r="H4" s="292"/>
      <c r="I4" s="293">
        <f>[1]Mannschaften!P4</f>
        <v>43715</v>
      </c>
      <c r="J4" s="294" t="s">
        <v>2</v>
      </c>
      <c r="K4" s="293">
        <f>[1]Mannschaften!T4</f>
        <v>43716</v>
      </c>
      <c r="M4" s="4"/>
      <c r="W4" s="4"/>
      <c r="X4" s="4"/>
      <c r="Y4" s="4"/>
      <c r="Z4" s="4"/>
    </row>
    <row r="5" spans="1:26" s="1" customFormat="1" ht="16.5" customHeight="1">
      <c r="D5" s="4"/>
      <c r="E5" s="6"/>
      <c r="F5" s="6"/>
      <c r="G5" s="6"/>
      <c r="H5" s="6"/>
      <c r="I5" s="295"/>
      <c r="J5" s="294"/>
      <c r="K5" s="295"/>
      <c r="M5" s="4"/>
      <c r="W5" s="4"/>
      <c r="X5" s="4"/>
      <c r="Y5" s="4"/>
      <c r="Z5" s="4"/>
    </row>
    <row r="6" spans="1:26" s="1" customFormat="1" ht="23.25" customHeight="1">
      <c r="F6" s="296"/>
      <c r="G6" s="296" t="str">
        <f>[1]Mannschaften!A5</f>
        <v xml:space="preserve">Ausrichter:     </v>
      </c>
      <c r="H6" s="296"/>
      <c r="I6" s="296" t="str">
        <f>IF([1]Mannschaften!N5="","",[1]Mannschaften!N5)</f>
        <v>TV Hallerstein</v>
      </c>
    </row>
    <row r="7" spans="1:26" s="1" customFormat="1" ht="12.75" customHeight="1">
      <c r="F7" s="296"/>
      <c r="G7" s="296"/>
      <c r="H7" s="296"/>
      <c r="I7" s="296"/>
    </row>
    <row r="8" spans="1:26" s="1" customFormat="1" ht="21" customHeight="1">
      <c r="A8" s="291" t="s">
        <v>76</v>
      </c>
      <c r="B8" s="291"/>
      <c r="C8" s="291"/>
      <c r="D8" s="291"/>
      <c r="E8" s="291"/>
      <c r="F8" s="291"/>
      <c r="G8" s="291"/>
      <c r="H8" s="291"/>
      <c r="I8" s="291"/>
      <c r="J8" s="291"/>
      <c r="K8" s="291"/>
      <c r="L8" s="291"/>
      <c r="M8" s="291"/>
      <c r="N8" s="291"/>
      <c r="O8" s="291"/>
    </row>
    <row r="9" spans="1:26" s="1" customFormat="1" ht="6.6" customHeight="1">
      <c r="A9" s="297"/>
      <c r="B9" s="297"/>
      <c r="C9" s="297"/>
      <c r="D9" s="297"/>
      <c r="E9" s="297"/>
      <c r="F9" s="297"/>
      <c r="G9" s="297"/>
      <c r="H9" s="297"/>
      <c r="I9" s="297"/>
      <c r="J9" s="297"/>
      <c r="K9" s="297"/>
      <c r="L9" s="297"/>
      <c r="M9" s="297"/>
      <c r="N9" s="297"/>
      <c r="O9" s="297"/>
    </row>
    <row r="10" spans="1:26" s="1" customFormat="1" ht="26.25">
      <c r="A10" s="296" t="s">
        <v>77</v>
      </c>
      <c r="B10" s="296"/>
      <c r="C10" s="296"/>
      <c r="D10" s="298"/>
      <c r="E10" s="298"/>
      <c r="F10" s="298"/>
      <c r="G10" s="298"/>
      <c r="H10" s="298"/>
      <c r="I10" s="296"/>
      <c r="J10" s="292"/>
      <c r="K10" s="292"/>
      <c r="L10" s="292"/>
      <c r="M10" s="292"/>
      <c r="N10" s="292"/>
      <c r="O10" s="292"/>
    </row>
    <row r="11" spans="1:26" s="1" customFormat="1" ht="6.6" customHeight="1"/>
    <row r="12" spans="1:26" s="1" customFormat="1" ht="18">
      <c r="F12" s="296" t="s">
        <v>1</v>
      </c>
      <c r="G12" s="6" t="str">
        <f>[1]Mannschaften!K3</f>
        <v>W U18</v>
      </c>
      <c r="H12" s="296"/>
      <c r="I12" s="296" t="s">
        <v>78</v>
      </c>
      <c r="L12" s="13" t="str">
        <f>IF([1]Mannschaften!U3="","",[1]Mannschaften!U3)</f>
        <v>01.01.</v>
      </c>
      <c r="M12" s="299">
        <f>IF([1]Mannschaften!X3="","",[1]Mannschaften!X3)</f>
        <v>2001</v>
      </c>
      <c r="N12" s="296"/>
    </row>
    <row r="13" spans="1:26" s="1" customFormat="1" ht="15.75" thickBot="1"/>
    <row r="14" spans="1:26" s="1" customFormat="1" ht="24.75" customHeight="1" thickBot="1">
      <c r="A14" s="300"/>
      <c r="B14" s="301" t="s">
        <v>4</v>
      </c>
      <c r="C14" s="301" t="s">
        <v>5</v>
      </c>
      <c r="D14" s="302" t="s">
        <v>79</v>
      </c>
      <c r="E14" s="302"/>
      <c r="F14" s="302"/>
      <c r="G14" s="302" t="s">
        <v>80</v>
      </c>
      <c r="H14" s="302"/>
      <c r="I14" s="302" t="s">
        <v>81</v>
      </c>
      <c r="J14" s="302"/>
      <c r="K14" s="302"/>
      <c r="L14" s="303"/>
      <c r="M14" s="303"/>
      <c r="N14" s="302" t="s">
        <v>82</v>
      </c>
      <c r="O14" s="302"/>
      <c r="S14" s="7"/>
    </row>
    <row r="15" spans="1:26" s="1" customFormat="1" ht="24.75" customHeight="1">
      <c r="A15" s="304">
        <v>1</v>
      </c>
      <c r="B15" s="305"/>
      <c r="C15" s="306"/>
      <c r="D15" s="307"/>
      <c r="E15" s="308"/>
      <c r="F15" s="309"/>
      <c r="G15" s="310"/>
      <c r="H15" s="311"/>
      <c r="I15" s="312"/>
      <c r="J15" s="313"/>
      <c r="K15" s="314"/>
      <c r="L15" s="312"/>
      <c r="M15" s="314"/>
      <c r="N15" s="315"/>
      <c r="O15" s="316"/>
      <c r="S15" s="7"/>
    </row>
    <row r="16" spans="1:26" s="1" customFormat="1" ht="24.75" customHeight="1">
      <c r="A16" s="317">
        <v>2</v>
      </c>
      <c r="B16" s="318"/>
      <c r="C16" s="319"/>
      <c r="D16" s="307"/>
      <c r="E16" s="308"/>
      <c r="F16" s="309"/>
      <c r="G16" s="310"/>
      <c r="H16" s="311"/>
      <c r="I16" s="312"/>
      <c r="J16" s="313"/>
      <c r="K16" s="314"/>
      <c r="L16" s="312"/>
      <c r="M16" s="314"/>
      <c r="N16" s="320"/>
      <c r="O16" s="321"/>
    </row>
    <row r="17" spans="1:15" s="1" customFormat="1" ht="24.75" customHeight="1">
      <c r="A17" s="317">
        <v>3</v>
      </c>
      <c r="B17" s="318"/>
      <c r="C17" s="319"/>
      <c r="D17" s="307"/>
      <c r="E17" s="308"/>
      <c r="F17" s="309"/>
      <c r="G17" s="310"/>
      <c r="H17" s="311"/>
      <c r="I17" s="312"/>
      <c r="J17" s="313"/>
      <c r="K17" s="314"/>
      <c r="L17" s="312"/>
      <c r="M17" s="314"/>
      <c r="N17" s="320"/>
      <c r="O17" s="321"/>
    </row>
    <row r="18" spans="1:15" s="1" customFormat="1" ht="24.75" customHeight="1">
      <c r="A18" s="317">
        <v>4</v>
      </c>
      <c r="B18" s="318"/>
      <c r="C18" s="319"/>
      <c r="D18" s="307"/>
      <c r="E18" s="308"/>
      <c r="F18" s="309"/>
      <c r="G18" s="310"/>
      <c r="H18" s="311"/>
      <c r="I18" s="312"/>
      <c r="J18" s="313"/>
      <c r="K18" s="314"/>
      <c r="L18" s="312"/>
      <c r="M18" s="314"/>
      <c r="N18" s="320"/>
      <c r="O18" s="321"/>
    </row>
    <row r="19" spans="1:15" s="1" customFormat="1" ht="24.75" customHeight="1">
      <c r="A19" s="317">
        <v>5</v>
      </c>
      <c r="B19" s="318"/>
      <c r="C19" s="319"/>
      <c r="D19" s="307"/>
      <c r="E19" s="308"/>
      <c r="F19" s="309"/>
      <c r="G19" s="310"/>
      <c r="H19" s="311"/>
      <c r="I19" s="312"/>
      <c r="J19" s="313"/>
      <c r="K19" s="314"/>
      <c r="L19" s="312"/>
      <c r="M19" s="314"/>
      <c r="N19" s="320"/>
      <c r="O19" s="321"/>
    </row>
    <row r="20" spans="1:15" s="1" customFormat="1" ht="24.75" customHeight="1">
      <c r="A20" s="317">
        <v>6</v>
      </c>
      <c r="B20" s="318"/>
      <c r="C20" s="319"/>
      <c r="D20" s="307"/>
      <c r="E20" s="308"/>
      <c r="F20" s="309"/>
      <c r="G20" s="310"/>
      <c r="H20" s="311"/>
      <c r="I20" s="312"/>
      <c r="J20" s="313"/>
      <c r="K20" s="314"/>
      <c r="L20" s="312"/>
      <c r="M20" s="314"/>
      <c r="N20" s="320"/>
      <c r="O20" s="321"/>
    </row>
    <row r="21" spans="1:15" s="1" customFormat="1" ht="24.75" customHeight="1">
      <c r="A21" s="317">
        <v>7</v>
      </c>
      <c r="B21" s="318"/>
      <c r="C21" s="319"/>
      <c r="D21" s="307"/>
      <c r="E21" s="308"/>
      <c r="F21" s="309"/>
      <c r="G21" s="310"/>
      <c r="H21" s="311"/>
      <c r="I21" s="312"/>
      <c r="J21" s="313"/>
      <c r="K21" s="314"/>
      <c r="L21" s="312"/>
      <c r="M21" s="314"/>
      <c r="N21" s="320"/>
      <c r="O21" s="321"/>
    </row>
    <row r="22" spans="1:15" s="1" customFormat="1" ht="24.75" customHeight="1">
      <c r="A22" s="317">
        <v>8</v>
      </c>
      <c r="B22" s="318"/>
      <c r="C22" s="319"/>
      <c r="D22" s="307"/>
      <c r="E22" s="308"/>
      <c r="F22" s="309"/>
      <c r="G22" s="310"/>
      <c r="H22" s="311"/>
      <c r="I22" s="312"/>
      <c r="J22" s="313"/>
      <c r="K22" s="314"/>
      <c r="L22" s="312"/>
      <c r="M22" s="314"/>
      <c r="N22" s="320"/>
      <c r="O22" s="321"/>
    </row>
    <row r="23" spans="1:15" s="1" customFormat="1" ht="24.75" customHeight="1">
      <c r="A23" s="317">
        <v>9</v>
      </c>
      <c r="B23" s="318"/>
      <c r="C23" s="319"/>
      <c r="D23" s="307"/>
      <c r="E23" s="308"/>
      <c r="F23" s="309"/>
      <c r="G23" s="310"/>
      <c r="H23" s="311"/>
      <c r="I23" s="312"/>
      <c r="J23" s="313"/>
      <c r="K23" s="314"/>
      <c r="L23" s="312"/>
      <c r="M23" s="314"/>
      <c r="N23" s="320"/>
      <c r="O23" s="321"/>
    </row>
    <row r="24" spans="1:15" s="1" customFormat="1" ht="24.75" customHeight="1" thickBot="1">
      <c r="A24" s="322">
        <v>10</v>
      </c>
      <c r="B24" s="323"/>
      <c r="C24" s="324"/>
      <c r="D24" s="307"/>
      <c r="E24" s="308"/>
      <c r="F24" s="309"/>
      <c r="G24" s="310"/>
      <c r="H24" s="311"/>
      <c r="I24" s="312"/>
      <c r="J24" s="313"/>
      <c r="K24" s="314"/>
      <c r="L24" s="312"/>
      <c r="M24" s="314"/>
      <c r="N24" s="325"/>
      <c r="O24" s="326"/>
    </row>
    <row r="25" spans="1:15" s="1" customFormat="1" ht="24.75" customHeight="1">
      <c r="A25" s="327" t="s">
        <v>6</v>
      </c>
      <c r="B25" s="305"/>
      <c r="C25" s="306"/>
      <c r="D25" s="328"/>
      <c r="E25" s="329"/>
      <c r="F25" s="330"/>
      <c r="G25" s="331"/>
      <c r="H25" s="332"/>
      <c r="I25" s="333"/>
      <c r="J25" s="334"/>
      <c r="K25" s="335"/>
      <c r="L25" s="336"/>
      <c r="M25" s="337"/>
      <c r="N25" s="315"/>
      <c r="O25" s="316"/>
    </row>
    <row r="26" spans="1:15" s="1" customFormat="1" ht="24.75" customHeight="1" thickBot="1">
      <c r="A26" s="338" t="s">
        <v>7</v>
      </c>
      <c r="B26" s="323"/>
      <c r="C26" s="324"/>
      <c r="D26" s="339"/>
      <c r="E26" s="340"/>
      <c r="F26" s="341"/>
      <c r="G26" s="342"/>
      <c r="H26" s="343"/>
      <c r="I26" s="344"/>
      <c r="J26" s="345"/>
      <c r="K26" s="346"/>
      <c r="L26" s="347"/>
      <c r="M26" s="348"/>
      <c r="N26" s="325"/>
      <c r="O26" s="326"/>
    </row>
    <row r="27" spans="1:15" s="1" customFormat="1" ht="24.75" customHeight="1" thickBot="1">
      <c r="A27" s="349"/>
      <c r="B27" s="350"/>
      <c r="C27" s="350"/>
      <c r="D27" s="350"/>
      <c r="E27" s="350"/>
      <c r="F27" s="351"/>
      <c r="G27" s="352" t="str">
        <f>G65</f>
        <v/>
      </c>
      <c r="H27" s="353"/>
      <c r="I27" s="350"/>
      <c r="J27" s="350"/>
      <c r="K27" s="350"/>
      <c r="L27" s="350"/>
      <c r="M27" s="350"/>
      <c r="N27" s="350"/>
      <c r="O27" s="351"/>
    </row>
    <row r="28" spans="1:15" hidden="1">
      <c r="K28" s="354">
        <f>IF(L12="31.12.",31,IF(L12="01.01.",1,IF(L12="01.07.",1,30)))</f>
        <v>1</v>
      </c>
      <c r="L28" s="354">
        <f>IF(L12="31.12.",12,IF(L12="01.01.",1,IF(L12="01.07.",7,6)))</f>
        <v>1</v>
      </c>
      <c r="M28" s="354">
        <f>M12</f>
        <v>2001</v>
      </c>
    </row>
    <row r="29" spans="1:15" hidden="1">
      <c r="B29" s="354" t="str">
        <f>D29</f>
        <v/>
      </c>
      <c r="D29" s="355" t="str">
        <f>IF(G15="","",G15)</f>
        <v/>
      </c>
      <c r="E29" s="355" t="str">
        <f>IF(D29="","",D29+1)</f>
        <v/>
      </c>
      <c r="F29" s="354" t="str">
        <f>IF(D29="","",DAY(D29))</f>
        <v/>
      </c>
      <c r="G29" s="354" t="str">
        <f>IF(D29="","",MONTH(D29))</f>
        <v/>
      </c>
      <c r="H29" s="3" t="str">
        <f>IF(D29="","",YEAR(D29))</f>
        <v/>
      </c>
      <c r="K29" s="3" t="str">
        <f>IF(D29="","",$K$28-F29)</f>
        <v/>
      </c>
      <c r="L29" s="3" t="str">
        <f t="shared" ref="L29:L38" si="0">IF(D29="","",$L$28-G29)</f>
        <v/>
      </c>
      <c r="M29" s="3" t="str">
        <f t="shared" ref="M29:M38" si="1">IF(D29="","",$M$28-H29)</f>
        <v/>
      </c>
      <c r="N29" s="3" t="e">
        <f>K29+(L29*100)+(M29*10000)</f>
        <v>#VALUE!</v>
      </c>
      <c r="O29" s="3" t="e">
        <f>IF([1]Mannschaften!K$3=[1]Mannschaften!P$182,N29,IF([1]Mannschaften!K$3=[1]Mannschaften!P$183,N29,IF([1]Mannschaften!K$3=[1]Mannschaften!P$184,N29,IF([1]Mannschaften!K$3=[1]Mannschaften!P$185,N29,IF([1]Mannschaften!K$3=[1]Mannschaften!P$186,N29,N29*-1)))))</f>
        <v>#VALUE!</v>
      </c>
    </row>
    <row r="30" spans="1:15" hidden="1">
      <c r="B30" s="354" t="str">
        <f t="shared" ref="B30:B38" si="2">D30</f>
        <v/>
      </c>
      <c r="D30" s="355" t="str">
        <f t="shared" ref="D30:D38" si="3">IF(G16="","",G16)</f>
        <v/>
      </c>
      <c r="E30" s="355" t="str">
        <f t="shared" ref="E30:E38" si="4">IF(D30="","",D30+1)</f>
        <v/>
      </c>
      <c r="F30" s="354" t="str">
        <f t="shared" ref="F30:F38" si="5">IF(D30="","",DAY(D30))</f>
        <v/>
      </c>
      <c r="G30" s="354" t="str">
        <f t="shared" ref="G30:G38" si="6">IF(D30="","",MONTH(D30))</f>
        <v/>
      </c>
      <c r="H30" s="3" t="str">
        <f t="shared" ref="H30:H38" si="7">IF(D30="","",YEAR(D30))</f>
        <v/>
      </c>
      <c r="K30" s="3" t="str">
        <f t="shared" ref="K30:K35" si="8">IF(D30="","",$K$28-F30)</f>
        <v/>
      </c>
      <c r="L30" s="3" t="str">
        <f t="shared" si="0"/>
        <v/>
      </c>
      <c r="M30" s="3" t="str">
        <f t="shared" si="1"/>
        <v/>
      </c>
      <c r="N30" s="3" t="e">
        <f t="shared" ref="N30:N35" si="9">K30+(L30*100)+(M30*10000)</f>
        <v>#VALUE!</v>
      </c>
      <c r="O30" s="3" t="e">
        <f>IF([1]Mannschaften!K$3=[1]Mannschaften!P$182,N30,IF([1]Mannschaften!K$3=[1]Mannschaften!P$183,N30,IF([1]Mannschaften!K$3=[1]Mannschaften!P$184,N30,IF([1]Mannschaften!K$3=[1]Mannschaften!P$185,N30,IF([1]Mannschaften!K$3=[1]Mannschaften!P$186,N30,N30*-1)))))</f>
        <v>#VALUE!</v>
      </c>
    </row>
    <row r="31" spans="1:15" hidden="1">
      <c r="B31" s="354" t="str">
        <f t="shared" si="2"/>
        <v/>
      </c>
      <c r="D31" s="355" t="str">
        <f t="shared" si="3"/>
        <v/>
      </c>
      <c r="E31" s="355" t="str">
        <f t="shared" si="4"/>
        <v/>
      </c>
      <c r="F31" s="354" t="str">
        <f t="shared" si="5"/>
        <v/>
      </c>
      <c r="G31" s="354" t="str">
        <f t="shared" si="6"/>
        <v/>
      </c>
      <c r="H31" s="3" t="str">
        <f t="shared" si="7"/>
        <v/>
      </c>
      <c r="K31" s="3" t="str">
        <f t="shared" si="8"/>
        <v/>
      </c>
      <c r="L31" s="3" t="str">
        <f t="shared" si="0"/>
        <v/>
      </c>
      <c r="M31" s="3" t="str">
        <f t="shared" si="1"/>
        <v/>
      </c>
      <c r="N31" s="3" t="e">
        <f t="shared" si="9"/>
        <v>#VALUE!</v>
      </c>
      <c r="O31" s="3" t="e">
        <f>IF([1]Mannschaften!K$3=[1]Mannschaften!P$182,N31,IF([1]Mannschaften!K$3=[1]Mannschaften!P$183,N31,IF([1]Mannschaften!K$3=[1]Mannschaften!P$184,N31,IF([1]Mannschaften!K$3=[1]Mannschaften!P$185,N31,IF([1]Mannschaften!K$3=[1]Mannschaften!P$186,N31,N31*-1)))))</f>
        <v>#VALUE!</v>
      </c>
    </row>
    <row r="32" spans="1:15" hidden="1">
      <c r="B32" s="354" t="str">
        <f t="shared" si="2"/>
        <v/>
      </c>
      <c r="D32" s="355" t="str">
        <f t="shared" si="3"/>
        <v/>
      </c>
      <c r="E32" s="355" t="str">
        <f t="shared" si="4"/>
        <v/>
      </c>
      <c r="F32" s="354" t="str">
        <f t="shared" si="5"/>
        <v/>
      </c>
      <c r="G32" s="354" t="str">
        <f t="shared" si="6"/>
        <v/>
      </c>
      <c r="H32" s="3" t="str">
        <f t="shared" si="7"/>
        <v/>
      </c>
      <c r="K32" s="3" t="str">
        <f t="shared" si="8"/>
        <v/>
      </c>
      <c r="L32" s="3" t="str">
        <f t="shared" si="0"/>
        <v/>
      </c>
      <c r="M32" s="3" t="str">
        <f t="shared" si="1"/>
        <v/>
      </c>
      <c r="N32" s="3" t="e">
        <f t="shared" si="9"/>
        <v>#VALUE!</v>
      </c>
      <c r="O32" s="3" t="e">
        <f>IF([1]Mannschaften!K$3=[1]Mannschaften!P$182,N32,IF([1]Mannschaften!K$3=[1]Mannschaften!P$183,N32,IF([1]Mannschaften!K$3=[1]Mannschaften!P$184,N32,IF([1]Mannschaften!K$3=[1]Mannschaften!P$185,N32,IF([1]Mannschaften!K$3=[1]Mannschaften!P$186,N32,N32*-1)))))</f>
        <v>#VALUE!</v>
      </c>
    </row>
    <row r="33" spans="2:15" hidden="1">
      <c r="B33" s="354" t="str">
        <f t="shared" si="2"/>
        <v/>
      </c>
      <c r="D33" s="355" t="str">
        <f t="shared" si="3"/>
        <v/>
      </c>
      <c r="E33" s="355" t="str">
        <f t="shared" si="4"/>
        <v/>
      </c>
      <c r="F33" s="354" t="str">
        <f t="shared" si="5"/>
        <v/>
      </c>
      <c r="G33" s="354" t="str">
        <f t="shared" si="6"/>
        <v/>
      </c>
      <c r="H33" s="3" t="str">
        <f t="shared" si="7"/>
        <v/>
      </c>
      <c r="K33" s="3" t="str">
        <f t="shared" si="8"/>
        <v/>
      </c>
      <c r="L33" s="3" t="str">
        <f t="shared" si="0"/>
        <v/>
      </c>
      <c r="M33" s="3" t="str">
        <f t="shared" si="1"/>
        <v/>
      </c>
      <c r="N33" s="3" t="e">
        <f t="shared" si="9"/>
        <v>#VALUE!</v>
      </c>
      <c r="O33" s="3" t="e">
        <f>IF([1]Mannschaften!K$3=[1]Mannschaften!P$182,N33,IF([1]Mannschaften!K$3=[1]Mannschaften!P$183,N33,IF([1]Mannschaften!K$3=[1]Mannschaften!P$184,N33,IF([1]Mannschaften!K$3=[1]Mannschaften!P$185,N33,IF([1]Mannschaften!K$3=[1]Mannschaften!P$186,N33,N33*-1)))))</f>
        <v>#VALUE!</v>
      </c>
    </row>
    <row r="34" spans="2:15" hidden="1">
      <c r="B34" s="354" t="str">
        <f t="shared" si="2"/>
        <v/>
      </c>
      <c r="D34" s="355" t="str">
        <f>IF(G20="","",G20)</f>
        <v/>
      </c>
      <c r="E34" s="355" t="str">
        <f t="shared" si="4"/>
        <v/>
      </c>
      <c r="F34" s="354" t="str">
        <f t="shared" si="5"/>
        <v/>
      </c>
      <c r="G34" s="354" t="str">
        <f t="shared" si="6"/>
        <v/>
      </c>
      <c r="H34" s="3" t="str">
        <f t="shared" si="7"/>
        <v/>
      </c>
      <c r="K34" s="3" t="str">
        <f t="shared" si="8"/>
        <v/>
      </c>
      <c r="L34" s="3" t="str">
        <f t="shared" si="0"/>
        <v/>
      </c>
      <c r="M34" s="3" t="str">
        <f t="shared" si="1"/>
        <v/>
      </c>
      <c r="N34" s="3" t="e">
        <f t="shared" si="9"/>
        <v>#VALUE!</v>
      </c>
      <c r="O34" s="3" t="e">
        <f>IF([1]Mannschaften!K$3=[1]Mannschaften!P$182,N34,IF([1]Mannschaften!K$3=[1]Mannschaften!P$183,N34,IF([1]Mannschaften!K$3=[1]Mannschaften!P$184,N34,IF([1]Mannschaften!K$3=[1]Mannschaften!P$185,N34,IF([1]Mannschaften!K$3=[1]Mannschaften!P$186,N34,N34*-1)))))</f>
        <v>#VALUE!</v>
      </c>
    </row>
    <row r="35" spans="2:15" hidden="1">
      <c r="B35" s="354" t="str">
        <f t="shared" si="2"/>
        <v/>
      </c>
      <c r="D35" s="355" t="str">
        <f>IF(G21="","",G21)</f>
        <v/>
      </c>
      <c r="E35" s="355" t="str">
        <f t="shared" si="4"/>
        <v/>
      </c>
      <c r="F35" s="354" t="str">
        <f t="shared" si="5"/>
        <v/>
      </c>
      <c r="G35" s="354" t="str">
        <f t="shared" si="6"/>
        <v/>
      </c>
      <c r="H35" s="3" t="str">
        <f t="shared" si="7"/>
        <v/>
      </c>
      <c r="K35" s="3" t="str">
        <f t="shared" si="8"/>
        <v/>
      </c>
      <c r="L35" s="3" t="str">
        <f t="shared" si="0"/>
        <v/>
      </c>
      <c r="M35" s="3" t="str">
        <f t="shared" si="1"/>
        <v/>
      </c>
      <c r="N35" s="3" t="e">
        <f t="shared" si="9"/>
        <v>#VALUE!</v>
      </c>
      <c r="O35" s="3" t="e">
        <f>IF([1]Mannschaften!K$3=[1]Mannschaften!P$182,N35,IF([1]Mannschaften!K$3=[1]Mannschaften!P$183,N35,IF([1]Mannschaften!K$3=[1]Mannschaften!P$184,N35,IF([1]Mannschaften!K$3=[1]Mannschaften!P$185,N35,IF([1]Mannschaften!K$3=[1]Mannschaften!P$186,N35,N35*-1)))))</f>
        <v>#VALUE!</v>
      </c>
    </row>
    <row r="36" spans="2:15" hidden="1">
      <c r="B36" s="354" t="str">
        <f t="shared" si="2"/>
        <v/>
      </c>
      <c r="D36" s="355" t="str">
        <f t="shared" si="3"/>
        <v/>
      </c>
      <c r="E36" s="355" t="str">
        <f t="shared" si="4"/>
        <v/>
      </c>
      <c r="F36" s="354" t="str">
        <f t="shared" si="5"/>
        <v/>
      </c>
      <c r="G36" s="354" t="str">
        <f t="shared" si="6"/>
        <v/>
      </c>
      <c r="H36" s="3" t="str">
        <f t="shared" si="7"/>
        <v/>
      </c>
      <c r="K36" s="3" t="str">
        <f>IF(D36="","",$K$28-F36)</f>
        <v/>
      </c>
      <c r="L36" s="3" t="str">
        <f t="shared" si="0"/>
        <v/>
      </c>
      <c r="M36" s="3" t="str">
        <f t="shared" si="1"/>
        <v/>
      </c>
      <c r="N36" s="3" t="e">
        <f>K36+(L36*100)+(M36*10000)</f>
        <v>#VALUE!</v>
      </c>
      <c r="O36" s="3" t="e">
        <f>IF([1]Mannschaften!K$3=[1]Mannschaften!P$182,N36,IF([1]Mannschaften!K$3=[1]Mannschaften!P$183,N36,IF([1]Mannschaften!K$3=[1]Mannschaften!P$184,N36,IF([1]Mannschaften!K$3=[1]Mannschaften!P$185,N36,IF([1]Mannschaften!K$3=[1]Mannschaften!P$186,N36,N36*-1)))))</f>
        <v>#VALUE!</v>
      </c>
    </row>
    <row r="37" spans="2:15" hidden="1">
      <c r="B37" s="354" t="str">
        <f t="shared" si="2"/>
        <v/>
      </c>
      <c r="D37" s="355" t="str">
        <f t="shared" si="3"/>
        <v/>
      </c>
      <c r="E37" s="355" t="str">
        <f t="shared" si="4"/>
        <v/>
      </c>
      <c r="F37" s="354" t="str">
        <f t="shared" si="5"/>
        <v/>
      </c>
      <c r="G37" s="354" t="str">
        <f t="shared" si="6"/>
        <v/>
      </c>
      <c r="H37" s="3" t="str">
        <f t="shared" si="7"/>
        <v/>
      </c>
      <c r="K37" s="3" t="str">
        <f>IF(D37="","",$K$28-F37)</f>
        <v/>
      </c>
      <c r="L37" s="3" t="str">
        <f t="shared" si="0"/>
        <v/>
      </c>
      <c r="M37" s="3" t="str">
        <f t="shared" si="1"/>
        <v/>
      </c>
      <c r="N37" s="3" t="e">
        <f>K37+(L37*100)+(M37*10000)</f>
        <v>#VALUE!</v>
      </c>
      <c r="O37" s="3" t="e">
        <f>IF([1]Mannschaften!K$3=[1]Mannschaften!P$182,N37,IF([1]Mannschaften!K$3=[1]Mannschaften!P$183,N37,IF([1]Mannschaften!K$3=[1]Mannschaften!P$184,N37,IF([1]Mannschaften!K$3=[1]Mannschaften!P$185,N37,IF([1]Mannschaften!K$3=[1]Mannschaften!P$186,N37,N37*-1)))))</f>
        <v>#VALUE!</v>
      </c>
    </row>
    <row r="38" spans="2:15" hidden="1">
      <c r="B38" s="354" t="str">
        <f t="shared" si="2"/>
        <v/>
      </c>
      <c r="D38" s="355" t="str">
        <f t="shared" si="3"/>
        <v/>
      </c>
      <c r="E38" s="355" t="str">
        <f t="shared" si="4"/>
        <v/>
      </c>
      <c r="F38" s="354" t="str">
        <f t="shared" si="5"/>
        <v/>
      </c>
      <c r="G38" s="354" t="str">
        <f t="shared" si="6"/>
        <v/>
      </c>
      <c r="H38" s="3" t="str">
        <f t="shared" si="7"/>
        <v/>
      </c>
      <c r="K38" s="3" t="str">
        <f>IF(D38="","",$K$28-F38)</f>
        <v/>
      </c>
      <c r="L38" s="3" t="str">
        <f t="shared" si="0"/>
        <v/>
      </c>
      <c r="M38" s="3" t="str">
        <f t="shared" si="1"/>
        <v/>
      </c>
      <c r="N38" s="3" t="e">
        <f>K38+(L38*100)+(M38*10000)</f>
        <v>#VALUE!</v>
      </c>
      <c r="O38" s="3" t="e">
        <f>IF([1]Mannschaften!K$3=[1]Mannschaften!P$182,N38,IF([1]Mannschaften!K$3=[1]Mannschaften!P$183,N38,IF([1]Mannschaften!K$3=[1]Mannschaften!P$184,N38,IF([1]Mannschaften!K$3=[1]Mannschaften!P$185,N38,IF([1]Mannschaften!K$3=[1]Mannschaften!P$186,N38,N38*-1)))))</f>
        <v>#VALUE!</v>
      </c>
    </row>
    <row r="39" spans="2:15" hidden="1"/>
    <row r="40" spans="2:15" hidden="1">
      <c r="D40" s="3">
        <f>DAY([1]Mannschaften!P4)</f>
        <v>7</v>
      </c>
      <c r="E40" s="3">
        <f>MONTH([1]Mannschaften!P4)</f>
        <v>9</v>
      </c>
      <c r="H40" s="3">
        <f>DAY([1]Mannschaften!T4)</f>
        <v>8</v>
      </c>
      <c r="I40" s="3">
        <f>MONTH([1]Mannschaften!T4)</f>
        <v>9</v>
      </c>
    </row>
    <row r="41" spans="2:15" hidden="1">
      <c r="D41" s="354">
        <f t="shared" ref="D41:D50" si="10">IF($D$40=F29,1,0)</f>
        <v>0</v>
      </c>
      <c r="E41" s="354">
        <f t="shared" ref="E41:E50" si="11">IF($E$40=G29,1,0)</f>
        <v>0</v>
      </c>
      <c r="F41" s="354"/>
      <c r="G41" s="354">
        <f>D41+E41</f>
        <v>0</v>
      </c>
      <c r="H41" s="354">
        <f t="shared" ref="H41:H50" si="12">IF($H$40=F29,1,0)</f>
        <v>0</v>
      </c>
      <c r="I41" s="354">
        <f t="shared" ref="I41:I50" si="13">IF($I$40=G29,1,0)</f>
        <v>0</v>
      </c>
      <c r="K41" s="354">
        <f>H41+I41</f>
        <v>0</v>
      </c>
    </row>
    <row r="42" spans="2:15" hidden="1">
      <c r="D42" s="354">
        <f t="shared" si="10"/>
        <v>0</v>
      </c>
      <c r="E42" s="354">
        <f t="shared" si="11"/>
        <v>0</v>
      </c>
      <c r="F42" s="354"/>
      <c r="G42" s="354">
        <f t="shared" ref="G42:G50" si="14">D42+E42</f>
        <v>0</v>
      </c>
      <c r="H42" s="354">
        <f t="shared" si="12"/>
        <v>0</v>
      </c>
      <c r="I42" s="354">
        <f t="shared" si="13"/>
        <v>0</v>
      </c>
      <c r="K42" s="354">
        <f t="shared" ref="K42:K50" si="15">H42+I42</f>
        <v>0</v>
      </c>
    </row>
    <row r="43" spans="2:15" hidden="1">
      <c r="D43" s="354">
        <f t="shared" si="10"/>
        <v>0</v>
      </c>
      <c r="E43" s="354">
        <f t="shared" si="11"/>
        <v>0</v>
      </c>
      <c r="F43" s="354"/>
      <c r="G43" s="354">
        <f t="shared" si="14"/>
        <v>0</v>
      </c>
      <c r="H43" s="354">
        <f t="shared" si="12"/>
        <v>0</v>
      </c>
      <c r="I43" s="354">
        <f t="shared" si="13"/>
        <v>0</v>
      </c>
      <c r="K43" s="354">
        <f t="shared" si="15"/>
        <v>0</v>
      </c>
    </row>
    <row r="44" spans="2:15" hidden="1">
      <c r="D44" s="354">
        <f t="shared" si="10"/>
        <v>0</v>
      </c>
      <c r="E44" s="354">
        <f t="shared" si="11"/>
        <v>0</v>
      </c>
      <c r="F44" s="354"/>
      <c r="G44" s="354">
        <f t="shared" si="14"/>
        <v>0</v>
      </c>
      <c r="H44" s="354">
        <f t="shared" si="12"/>
        <v>0</v>
      </c>
      <c r="I44" s="354">
        <f t="shared" si="13"/>
        <v>0</v>
      </c>
      <c r="K44" s="354">
        <f t="shared" si="15"/>
        <v>0</v>
      </c>
    </row>
    <row r="45" spans="2:15" hidden="1">
      <c r="D45" s="354">
        <f t="shared" si="10"/>
        <v>0</v>
      </c>
      <c r="E45" s="354">
        <f t="shared" si="11"/>
        <v>0</v>
      </c>
      <c r="F45" s="354"/>
      <c r="G45" s="354">
        <f t="shared" si="14"/>
        <v>0</v>
      </c>
      <c r="H45" s="354">
        <f t="shared" si="12"/>
        <v>0</v>
      </c>
      <c r="I45" s="354">
        <f t="shared" si="13"/>
        <v>0</v>
      </c>
      <c r="K45" s="354">
        <f t="shared" si="15"/>
        <v>0</v>
      </c>
    </row>
    <row r="46" spans="2:15" hidden="1">
      <c r="D46" s="354">
        <f t="shared" si="10"/>
        <v>0</v>
      </c>
      <c r="E46" s="354">
        <f t="shared" si="11"/>
        <v>0</v>
      </c>
      <c r="F46" s="354"/>
      <c r="G46" s="354">
        <f t="shared" si="14"/>
        <v>0</v>
      </c>
      <c r="H46" s="354">
        <f t="shared" si="12"/>
        <v>0</v>
      </c>
      <c r="I46" s="354">
        <f t="shared" si="13"/>
        <v>0</v>
      </c>
      <c r="K46" s="354">
        <f t="shared" si="15"/>
        <v>0</v>
      </c>
    </row>
    <row r="47" spans="2:15" hidden="1">
      <c r="D47" s="354">
        <f t="shared" si="10"/>
        <v>0</v>
      </c>
      <c r="E47" s="354">
        <f t="shared" si="11"/>
        <v>0</v>
      </c>
      <c r="F47" s="354"/>
      <c r="G47" s="354">
        <f t="shared" si="14"/>
        <v>0</v>
      </c>
      <c r="H47" s="354">
        <f t="shared" si="12"/>
        <v>0</v>
      </c>
      <c r="I47" s="354">
        <f t="shared" si="13"/>
        <v>0</v>
      </c>
      <c r="K47" s="354">
        <f t="shared" si="15"/>
        <v>0</v>
      </c>
    </row>
    <row r="48" spans="2:15" hidden="1">
      <c r="D48" s="354">
        <f t="shared" si="10"/>
        <v>0</v>
      </c>
      <c r="E48" s="354">
        <f t="shared" si="11"/>
        <v>0</v>
      </c>
      <c r="F48" s="354"/>
      <c r="G48" s="354">
        <f t="shared" si="14"/>
        <v>0</v>
      </c>
      <c r="H48" s="354">
        <f t="shared" si="12"/>
        <v>0</v>
      </c>
      <c r="I48" s="354">
        <f t="shared" si="13"/>
        <v>0</v>
      </c>
      <c r="K48" s="354">
        <f t="shared" si="15"/>
        <v>0</v>
      </c>
    </row>
    <row r="49" spans="4:11" hidden="1">
      <c r="D49" s="354">
        <f t="shared" si="10"/>
        <v>0</v>
      </c>
      <c r="E49" s="354">
        <f t="shared" si="11"/>
        <v>0</v>
      </c>
      <c r="F49" s="354"/>
      <c r="G49" s="354">
        <f t="shared" si="14"/>
        <v>0</v>
      </c>
      <c r="H49" s="354">
        <f t="shared" si="12"/>
        <v>0</v>
      </c>
      <c r="I49" s="354">
        <f t="shared" si="13"/>
        <v>0</v>
      </c>
      <c r="K49" s="354">
        <f t="shared" si="15"/>
        <v>0</v>
      </c>
    </row>
    <row r="50" spans="4:11" hidden="1">
      <c r="D50" s="354">
        <f t="shared" si="10"/>
        <v>0</v>
      </c>
      <c r="E50" s="354">
        <f t="shared" si="11"/>
        <v>0</v>
      </c>
      <c r="F50" s="354"/>
      <c r="G50" s="354">
        <f t="shared" si="14"/>
        <v>0</v>
      </c>
      <c r="H50" s="354">
        <f t="shared" si="12"/>
        <v>0</v>
      </c>
      <c r="I50" s="354">
        <f t="shared" si="13"/>
        <v>0</v>
      </c>
      <c r="K50" s="354">
        <f t="shared" si="15"/>
        <v>0</v>
      </c>
    </row>
    <row r="51" spans="4:11" hidden="1"/>
    <row r="52" spans="4:11" hidden="1"/>
    <row r="53" spans="4:11" hidden="1"/>
    <row r="54" spans="4:11" hidden="1">
      <c r="G54" s="354" t="str">
        <f>IF(G15="","",I$4-G15)</f>
        <v/>
      </c>
      <c r="H54" s="3">
        <f>IF(G54="",0,1)</f>
        <v>0</v>
      </c>
    </row>
    <row r="55" spans="4:11" hidden="1">
      <c r="G55" s="354" t="str">
        <f t="shared" ref="G55:G63" si="16">IF(G16="","",I$4-G16)</f>
        <v/>
      </c>
      <c r="H55" s="3">
        <f t="shared" ref="H55:H63" si="17">IF(G55="",0,1)</f>
        <v>0</v>
      </c>
    </row>
    <row r="56" spans="4:11" hidden="1">
      <c r="G56" s="354" t="str">
        <f t="shared" si="16"/>
        <v/>
      </c>
      <c r="H56" s="3">
        <f t="shared" si="17"/>
        <v>0</v>
      </c>
    </row>
    <row r="57" spans="4:11" hidden="1">
      <c r="G57" s="354" t="str">
        <f t="shared" si="16"/>
        <v/>
      </c>
      <c r="H57" s="3">
        <f t="shared" si="17"/>
        <v>0</v>
      </c>
    </row>
    <row r="58" spans="4:11" hidden="1">
      <c r="G58" s="354" t="str">
        <f t="shared" si="16"/>
        <v/>
      </c>
      <c r="H58" s="3">
        <f t="shared" si="17"/>
        <v>0</v>
      </c>
    </row>
    <row r="59" spans="4:11" hidden="1">
      <c r="G59" s="354" t="str">
        <f t="shared" si="16"/>
        <v/>
      </c>
      <c r="H59" s="3">
        <f t="shared" si="17"/>
        <v>0</v>
      </c>
    </row>
    <row r="60" spans="4:11" hidden="1">
      <c r="G60" s="354" t="str">
        <f t="shared" si="16"/>
        <v/>
      </c>
      <c r="H60" s="3">
        <f t="shared" si="17"/>
        <v>0</v>
      </c>
    </row>
    <row r="61" spans="4:11" hidden="1">
      <c r="G61" s="354" t="str">
        <f t="shared" si="16"/>
        <v/>
      </c>
      <c r="H61" s="3">
        <f t="shared" si="17"/>
        <v>0</v>
      </c>
    </row>
    <row r="62" spans="4:11" hidden="1">
      <c r="G62" s="354" t="str">
        <f t="shared" si="16"/>
        <v/>
      </c>
      <c r="H62" s="3">
        <f t="shared" si="17"/>
        <v>0</v>
      </c>
    </row>
    <row r="63" spans="4:11" hidden="1">
      <c r="G63" s="354" t="str">
        <f t="shared" si="16"/>
        <v/>
      </c>
      <c r="H63" s="3">
        <f t="shared" si="17"/>
        <v>0</v>
      </c>
    </row>
    <row r="64" spans="4:11" hidden="1">
      <c r="G64" s="354"/>
      <c r="H64" s="3">
        <f>SUM(H54:H63)</f>
        <v>0</v>
      </c>
    </row>
    <row r="65" spans="7:7" hidden="1">
      <c r="G65" s="356" t="str">
        <f>IF(H64=0,"",SUM(G54:G63)/365/H64)</f>
        <v/>
      </c>
    </row>
    <row r="66" spans="7:7" hidden="1"/>
  </sheetData>
  <mergeCells count="70">
    <mergeCell ref="D26:F26"/>
    <mergeCell ref="G26:H26"/>
    <mergeCell ref="I26:K26"/>
    <mergeCell ref="L26:M26"/>
    <mergeCell ref="N26:O26"/>
    <mergeCell ref="D24:F24"/>
    <mergeCell ref="G24:H24"/>
    <mergeCell ref="I24:K24"/>
    <mergeCell ref="L24:M24"/>
    <mergeCell ref="N24:O24"/>
    <mergeCell ref="D25:F25"/>
    <mergeCell ref="G25:H25"/>
    <mergeCell ref="I25:K25"/>
    <mergeCell ref="L25:M25"/>
    <mergeCell ref="N25:O25"/>
    <mergeCell ref="D22:F22"/>
    <mergeCell ref="G22:H22"/>
    <mergeCell ref="I22:K22"/>
    <mergeCell ref="L22:M22"/>
    <mergeCell ref="N22:O22"/>
    <mergeCell ref="D23:F23"/>
    <mergeCell ref="G23:H23"/>
    <mergeCell ref="I23:K23"/>
    <mergeCell ref="L23:M23"/>
    <mergeCell ref="N23:O23"/>
    <mergeCell ref="D20:F20"/>
    <mergeCell ref="G20:H20"/>
    <mergeCell ref="I20:K20"/>
    <mergeCell ref="L20:M20"/>
    <mergeCell ref="N20:O20"/>
    <mergeCell ref="D21:F21"/>
    <mergeCell ref="G21:H21"/>
    <mergeCell ref="I21:K21"/>
    <mergeCell ref="L21:M21"/>
    <mergeCell ref="N21:O21"/>
    <mergeCell ref="D18:F18"/>
    <mergeCell ref="G18:H18"/>
    <mergeCell ref="I18:K18"/>
    <mergeCell ref="L18:M18"/>
    <mergeCell ref="N18:O18"/>
    <mergeCell ref="D19:F19"/>
    <mergeCell ref="G19:H19"/>
    <mergeCell ref="I19:K19"/>
    <mergeCell ref="L19:M19"/>
    <mergeCell ref="N19:O19"/>
    <mergeCell ref="D16:F16"/>
    <mergeCell ref="G16:H16"/>
    <mergeCell ref="I16:K16"/>
    <mergeCell ref="L16:M16"/>
    <mergeCell ref="N16:O16"/>
    <mergeCell ref="D17:F17"/>
    <mergeCell ref="G17:H17"/>
    <mergeCell ref="I17:K17"/>
    <mergeCell ref="L17:M17"/>
    <mergeCell ref="N17:O17"/>
    <mergeCell ref="D14:F14"/>
    <mergeCell ref="G14:H14"/>
    <mergeCell ref="I14:K14"/>
    <mergeCell ref="N14:O14"/>
    <mergeCell ref="D15:F15"/>
    <mergeCell ref="G15:H15"/>
    <mergeCell ref="I15:K15"/>
    <mergeCell ref="L15:M15"/>
    <mergeCell ref="N15:O15"/>
    <mergeCell ref="E1:M1"/>
    <mergeCell ref="E2:M2"/>
    <mergeCell ref="E4:H4"/>
    <mergeCell ref="A8:O8"/>
    <mergeCell ref="D10:H10"/>
    <mergeCell ref="J10:O10"/>
  </mergeCells>
  <conditionalFormatting sqref="D25:D26">
    <cfRule type="expression" dxfId="17" priority="7" stopIfTrue="1">
      <formula>$N39&lt;0</formula>
    </cfRule>
    <cfRule type="expression" dxfId="16" priority="8" stopIfTrue="1">
      <formula>$K51=2</formula>
    </cfRule>
    <cfRule type="expression" dxfId="15" priority="9" stopIfTrue="1">
      <formula>$G51=2</formula>
    </cfRule>
  </conditionalFormatting>
  <conditionalFormatting sqref="D15">
    <cfRule type="expression" dxfId="11" priority="4" stopIfTrue="1">
      <formula>$N29&gt;0</formula>
    </cfRule>
    <cfRule type="expression" dxfId="10" priority="5" stopIfTrue="1">
      <formula>$K41=2</formula>
    </cfRule>
    <cfRule type="expression" dxfId="9" priority="6" stopIfTrue="1">
      <formula>$G41=2</formula>
    </cfRule>
  </conditionalFormatting>
  <conditionalFormatting sqref="D16:D24">
    <cfRule type="expression" dxfId="5" priority="1" stopIfTrue="1">
      <formula>$N30&gt;0</formula>
    </cfRule>
    <cfRule type="expression" dxfId="4" priority="2" stopIfTrue="1">
      <formula>$K42=2</formula>
    </cfRule>
    <cfRule type="expression" dxfId="3" priority="3" stopIfTrue="1">
      <formula>$G42=2</formula>
    </cfRule>
  </conditionalFormatting>
  <pageMargins left="0.7" right="0.7" top="0.78740157499999996" bottom="0.78740157499999996" header="0.3" footer="0.3"/>
  <pageSetup paperSize="9" scale="85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</vt:i4>
      </vt:variant>
      <vt:variant>
        <vt:lpstr>Benannte Bereiche</vt:lpstr>
      </vt:variant>
      <vt:variant>
        <vt:i4>2</vt:i4>
      </vt:variant>
    </vt:vector>
  </HeadingPairs>
  <TitlesOfParts>
    <vt:vector size="5" baseType="lpstr">
      <vt:lpstr>Samstag w U18</vt:lpstr>
      <vt:lpstr>Sonntag w U18</vt:lpstr>
      <vt:lpstr>Mannschaftsliste</vt:lpstr>
      <vt:lpstr>'Samstag w U18'!Druckbereich</vt:lpstr>
      <vt:lpstr>'Sonntag w U18'!Druckbereich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Guenter</dc:creator>
  <cp:lastModifiedBy>Guenter</cp:lastModifiedBy>
  <dcterms:created xsi:type="dcterms:W3CDTF">2019-08-15T16:32:00Z</dcterms:created>
  <dcterms:modified xsi:type="dcterms:W3CDTF">2019-08-15T16:39:02Z</dcterms:modified>
</cp:coreProperties>
</file>